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s\Dropbox\00 - AFGANGSPROJEKT\00 - Model\02 - Øvrige beregningsark\"/>
    </mc:Choice>
  </mc:AlternateContent>
  <bookViews>
    <workbookView xWindow="0" yWindow="0" windowWidth="21570" windowHeight="5865"/>
  </bookViews>
  <sheets>
    <sheet name="Vinkler" sheetId="5" r:id="rId1"/>
    <sheet name="Aarhus-modellen" sheetId="7" r:id="rId2"/>
    <sheet name="U-værdier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7" l="1"/>
  <c r="N2" i="7"/>
  <c r="E8" i="7" l="1"/>
  <c r="J80" i="5"/>
  <c r="F71" i="5"/>
  <c r="K69" i="5" s="1"/>
  <c r="AM59" i="5" s="1"/>
  <c r="T65" i="5" s="1"/>
  <c r="B67" i="5"/>
  <c r="AF59" i="5"/>
  <c r="O48" i="5"/>
  <c r="O34" i="5" s="1"/>
  <c r="K38" i="5"/>
  <c r="K22" i="5"/>
  <c r="E15" i="5"/>
  <c r="K14" i="5"/>
  <c r="AB8" i="5" s="1"/>
  <c r="K8" i="5"/>
  <c r="Q4" i="5"/>
  <c r="O42" i="5" l="1"/>
  <c r="V13" i="5"/>
  <c r="D45" i="3" l="1"/>
  <c r="D47" i="3" s="1"/>
  <c r="D48" i="3" s="1"/>
  <c r="D93" i="3"/>
  <c r="D95" i="3" s="1"/>
  <c r="D96" i="3" s="1"/>
  <c r="D83" i="3"/>
  <c r="D85" i="3" s="1"/>
  <c r="D86" i="3" s="1"/>
  <c r="D73" i="3"/>
  <c r="D75" i="3" s="1"/>
  <c r="D76" i="3" s="1"/>
  <c r="D63" i="3"/>
  <c r="D65" i="3" s="1"/>
  <c r="D66" i="3" s="1"/>
  <c r="D35" i="3" l="1"/>
  <c r="D37" i="3" s="1"/>
  <c r="D38" i="3" s="1"/>
  <c r="D25" i="3"/>
  <c r="D27" i="3" s="1"/>
  <c r="D28" i="3" s="1"/>
  <c r="D15" i="3"/>
  <c r="D17" i="3" s="1"/>
  <c r="D18" i="3" s="1"/>
  <c r="D5" i="3"/>
  <c r="D7" i="3" s="1"/>
  <c r="D8" i="3" s="1"/>
</calcChain>
</file>

<file path=xl/sharedStrings.xml><?xml version="1.0" encoding="utf-8"?>
<sst xmlns="http://schemas.openxmlformats.org/spreadsheetml/2006/main" count="160" uniqueCount="46">
  <si>
    <t>Udvendig overgangsisolans</t>
  </si>
  <si>
    <t>Teglvæg</t>
  </si>
  <si>
    <t>d</t>
  </si>
  <si>
    <t>m</t>
  </si>
  <si>
    <t>λ</t>
  </si>
  <si>
    <t>R</t>
  </si>
  <si>
    <t>U</t>
  </si>
  <si>
    <t>W/mK</t>
  </si>
  <si>
    <t>Indvendig overgangsisolans</t>
  </si>
  <si>
    <r>
      <t>m</t>
    </r>
    <r>
      <rPr>
        <vertAlign val="superscript"/>
        <sz val="9"/>
        <color theme="1"/>
        <rFont val="Neo Sans Pro"/>
        <family val="2"/>
      </rPr>
      <t>2</t>
    </r>
    <r>
      <rPr>
        <sz val="9"/>
        <color theme="1"/>
        <rFont val="Neo Sans Pro"/>
        <family val="2"/>
      </rPr>
      <t>K/W</t>
    </r>
  </si>
  <si>
    <t>∑R</t>
  </si>
  <si>
    <r>
      <t>W/m</t>
    </r>
    <r>
      <rPr>
        <vertAlign val="superscript"/>
        <sz val="9"/>
        <color theme="1"/>
        <rFont val="Neo Sans Pro Medium"/>
        <family val="2"/>
      </rPr>
      <t>2</t>
    </r>
    <r>
      <rPr>
        <sz val="9"/>
        <color theme="1"/>
        <rFont val="Neo Sans Pro Medium"/>
        <family val="2"/>
      </rPr>
      <t>K</t>
    </r>
  </si>
  <si>
    <t>240 mm Teglvæg</t>
  </si>
  <si>
    <r>
      <rPr>
        <sz val="11"/>
        <color theme="1"/>
        <rFont val="Calibri"/>
        <family val="2"/>
      </rPr>
      <t xml:space="preserve">λ </t>
    </r>
    <r>
      <rPr>
        <sz val="9"/>
        <color theme="1"/>
        <rFont val="Neo Sans Pro"/>
        <family val="2"/>
      </rPr>
      <t>jf. DS418 Tabel L.4</t>
    </r>
  </si>
  <si>
    <t>360 mm Teglvæg</t>
  </si>
  <si>
    <t>480 mm Teglvæg</t>
  </si>
  <si>
    <t>600 mm Teglvæg</t>
  </si>
  <si>
    <t>Teglsten</t>
  </si>
  <si>
    <t>Tagkonstruktion</t>
  </si>
  <si>
    <t>Etage adskillelse mod uopvarmet kælder</t>
  </si>
  <si>
    <t>Etage adskillelse</t>
  </si>
  <si>
    <t>Etage adskillelse mod uopvarmet loftrum</t>
  </si>
  <si>
    <t>240 mm Teglvæg mod opvarmet rum</t>
  </si>
  <si>
    <t>Udhæng top</t>
  </si>
  <si>
    <t>Parametre</t>
  </si>
  <si>
    <t>Dybde udhæng</t>
  </si>
  <si>
    <t>Rum højde</t>
  </si>
  <si>
    <t>Vindue højde</t>
  </si>
  <si>
    <t>brystning højde</t>
  </si>
  <si>
    <r>
      <t>formel: =90-ARCTAN(</t>
    </r>
    <r>
      <rPr>
        <i/>
        <sz val="10"/>
        <color rgb="FF00B050"/>
        <rFont val="Calibri"/>
        <family val="2"/>
        <scheme val="minor"/>
      </rPr>
      <t>dybde udhæng</t>
    </r>
    <r>
      <rPr>
        <i/>
        <sz val="10"/>
        <color rgb="FF7F7F7F"/>
        <rFont val="Calibri"/>
        <family val="2"/>
        <scheme val="minor"/>
      </rPr>
      <t>/((</t>
    </r>
    <r>
      <rPr>
        <i/>
        <sz val="10"/>
        <color rgb="FF00B050"/>
        <rFont val="Calibri"/>
        <family val="2"/>
        <scheme val="minor"/>
      </rPr>
      <t>højde_vindue</t>
    </r>
    <r>
      <rPr>
        <i/>
        <sz val="10"/>
        <color rgb="FF7F7F7F"/>
        <rFont val="Calibri"/>
        <family val="2"/>
        <scheme val="minor"/>
      </rPr>
      <t>/2)+(</t>
    </r>
    <r>
      <rPr>
        <i/>
        <sz val="10"/>
        <color rgb="FF00B050"/>
        <rFont val="Calibri"/>
        <family val="2"/>
        <scheme val="minor"/>
      </rPr>
      <t xml:space="preserve">rumhøjde </t>
    </r>
    <r>
      <rPr>
        <i/>
        <sz val="10"/>
        <color rgb="FF7F7F7F"/>
        <rFont val="Calibri"/>
        <family val="2"/>
        <scheme val="minor"/>
      </rPr>
      <t xml:space="preserve">- </t>
    </r>
    <r>
      <rPr>
        <i/>
        <sz val="10"/>
        <color rgb="FF00B050"/>
        <rFont val="Calibri"/>
        <family val="2"/>
        <scheme val="minor"/>
      </rPr>
      <t>brystning</t>
    </r>
    <r>
      <rPr>
        <i/>
        <sz val="10"/>
        <color rgb="FF7F7F7F"/>
        <rFont val="Calibri"/>
        <family val="2"/>
        <scheme val="minor"/>
      </rPr>
      <t xml:space="preserve"> - </t>
    </r>
    <r>
      <rPr>
        <i/>
        <sz val="10"/>
        <color rgb="FF00B050"/>
        <rFont val="Calibri"/>
        <family val="2"/>
        <scheme val="minor"/>
      </rPr>
      <t>højde_vindue</t>
    </r>
    <r>
      <rPr>
        <i/>
        <sz val="10"/>
        <color rgb="FF7F7F7F"/>
        <rFont val="Calibri"/>
        <family val="2"/>
        <scheme val="minor"/>
      </rPr>
      <t>)*180/PI()</t>
    </r>
  </si>
  <si>
    <t>Sideudhæng</t>
  </si>
  <si>
    <r>
      <t>formel: =90-ARCTAN(</t>
    </r>
    <r>
      <rPr>
        <i/>
        <sz val="10"/>
        <color rgb="FF00B050"/>
        <rFont val="Calibri"/>
        <family val="2"/>
        <scheme val="minor"/>
      </rPr>
      <t>dybde udhæng</t>
    </r>
    <r>
      <rPr>
        <i/>
        <sz val="10"/>
        <color rgb="FF7F7F7F"/>
        <rFont val="Calibri"/>
        <family val="2"/>
        <scheme val="minor"/>
      </rPr>
      <t>/(</t>
    </r>
    <r>
      <rPr>
        <i/>
        <sz val="10"/>
        <color rgb="FF00B050"/>
        <rFont val="Calibri"/>
        <family val="2"/>
        <scheme val="minor"/>
      </rPr>
      <t>bredde_vindue</t>
    </r>
    <r>
      <rPr>
        <i/>
        <sz val="10"/>
        <color rgb="FF7F7F7F"/>
        <rFont val="Calibri"/>
        <family val="2"/>
        <scheme val="minor"/>
      </rPr>
      <t>/ 2)*180/PI()</t>
    </r>
  </si>
  <si>
    <t>Vindue bredde</t>
  </si>
  <si>
    <t xml:space="preserve">Højdevinkel </t>
  </si>
  <si>
    <t>Afstand til modstående bygning</t>
  </si>
  <si>
    <t>højde fra gade til underkant vindue</t>
  </si>
  <si>
    <t>højde af vindue</t>
  </si>
  <si>
    <t>højde af modstående bygning</t>
  </si>
  <si>
    <r>
      <t>formel: =90-ARCTAN((</t>
    </r>
    <r>
      <rPr>
        <i/>
        <sz val="10"/>
        <color rgb="FF00B050"/>
        <rFont val="Calibri"/>
        <family val="2"/>
        <scheme val="minor"/>
      </rPr>
      <t>højde modstående bygning</t>
    </r>
    <r>
      <rPr>
        <i/>
        <sz val="10"/>
        <color rgb="FF7F7F7F"/>
        <rFont val="Calibri"/>
        <family val="2"/>
        <scheme val="minor"/>
      </rPr>
      <t xml:space="preserve"> - ( (</t>
    </r>
    <r>
      <rPr>
        <i/>
        <sz val="10"/>
        <color rgb="FF00B050"/>
        <rFont val="Calibri"/>
        <family val="2"/>
        <scheme val="minor"/>
      </rPr>
      <t>højde vindue</t>
    </r>
    <r>
      <rPr>
        <i/>
        <sz val="10"/>
        <color rgb="FF7F7F7F"/>
        <rFont val="Calibri"/>
        <family val="2"/>
        <scheme val="minor"/>
      </rPr>
      <t xml:space="preserve">/2) + </t>
    </r>
    <r>
      <rPr>
        <i/>
        <sz val="10"/>
        <color rgb="FF00B050"/>
        <rFont val="Calibri"/>
        <family val="2"/>
        <scheme val="minor"/>
      </rPr>
      <t>højde til vindue</t>
    </r>
    <r>
      <rPr>
        <i/>
        <sz val="10"/>
        <color rgb="FF7F7F7F"/>
        <rFont val="Calibri"/>
        <family val="2"/>
        <scheme val="minor"/>
      </rPr>
      <t>)  / (</t>
    </r>
    <r>
      <rPr>
        <i/>
        <sz val="10"/>
        <color rgb="FF00B050"/>
        <rFont val="Calibri"/>
        <family val="2"/>
        <scheme val="minor"/>
      </rPr>
      <t>afstand</t>
    </r>
    <r>
      <rPr>
        <i/>
        <sz val="10"/>
        <color rgb="FF7F7F7F"/>
        <rFont val="Calibri"/>
        <family val="2"/>
        <scheme val="minor"/>
      </rPr>
      <t>)*180/PI()</t>
    </r>
  </si>
  <si>
    <t>°</t>
  </si>
  <si>
    <t>Aarhus modellen</t>
  </si>
  <si>
    <t>grader til udhæng</t>
  </si>
  <si>
    <t>afstand fra vinduekant</t>
  </si>
  <si>
    <r>
      <t>formel: =TAN(RADIANER(</t>
    </r>
    <r>
      <rPr>
        <i/>
        <sz val="10"/>
        <color rgb="FF00B050"/>
        <rFont val="Calibri"/>
        <family val="2"/>
        <scheme val="minor"/>
      </rPr>
      <t>vinkel</t>
    </r>
    <r>
      <rPr>
        <i/>
        <sz val="10"/>
        <color rgb="FF7F7F7F"/>
        <rFont val="Calibri"/>
        <family val="2"/>
        <scheme val="minor"/>
      </rPr>
      <t>))*</t>
    </r>
    <r>
      <rPr>
        <i/>
        <sz val="10"/>
        <color rgb="FF00B050"/>
        <rFont val="Calibri"/>
        <family val="2"/>
        <scheme val="minor"/>
      </rPr>
      <t>afstand fra vindueskant</t>
    </r>
  </si>
  <si>
    <r>
      <t>m</t>
    </r>
    <r>
      <rPr>
        <vertAlign val="superscript"/>
        <sz val="9"/>
        <color rgb="FFFF0000"/>
        <rFont val="Neo Sans Pro"/>
        <family val="2"/>
      </rPr>
      <t>2</t>
    </r>
    <r>
      <rPr>
        <sz val="9"/>
        <color rgb="FFFF0000"/>
        <rFont val="Neo Sans Pro"/>
        <family val="2"/>
      </rPr>
      <t>K/W</t>
    </r>
  </si>
  <si>
    <r>
      <t>W/m</t>
    </r>
    <r>
      <rPr>
        <vertAlign val="superscript"/>
        <sz val="9"/>
        <color rgb="FFFF0000"/>
        <rFont val="Neo Sans Pro Medium"/>
        <family val="2"/>
      </rPr>
      <t>2</t>
    </r>
    <r>
      <rPr>
        <sz val="9"/>
        <color rgb="FFFF0000"/>
        <rFont val="Neo Sans Pro Medium"/>
        <family val="2"/>
      </rPr>
      <t>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</si>
</sst>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Neo Sans Pro"/>
      <family val="2"/>
    </font>
    <font>
      <sz val="9"/>
      <color theme="1"/>
      <name val="Neo Sans Pro"/>
      <family val="2"/>
    </font>
    <font>
      <vertAlign val="superscript"/>
      <sz val="9"/>
      <color theme="1"/>
      <name val="Neo Sans Pro"/>
      <family val="2"/>
    </font>
    <font>
      <i/>
      <sz val="11"/>
      <color theme="1"/>
      <name val="Calibri"/>
      <family val="2"/>
    </font>
    <font>
      <i/>
      <sz val="9"/>
      <color theme="1"/>
      <name val="Neo Sans Pro"/>
      <family val="2"/>
    </font>
    <font>
      <sz val="9"/>
      <color theme="1"/>
      <name val="Neo Sans Pro Medium"/>
      <family val="2"/>
    </font>
    <font>
      <vertAlign val="superscript"/>
      <sz val="9"/>
      <color theme="1"/>
      <name val="Neo Sans Pro Medium"/>
      <family val="2"/>
    </font>
    <font>
      <sz val="10"/>
      <color theme="1"/>
      <name val="Neo Sans Pro Medium"/>
      <family val="2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name val="Neo Sans Pro"/>
      <family val="2"/>
    </font>
    <font>
      <sz val="12"/>
      <name val="Neo Sans Pro Medium"/>
      <family val="2"/>
    </font>
    <font>
      <sz val="10"/>
      <name val="Neo Sans Pro Medium"/>
      <family val="2"/>
    </font>
    <font>
      <sz val="10"/>
      <name val="Neo Sans Pro"/>
      <family val="2"/>
    </font>
    <font>
      <sz val="10"/>
      <color rgb="FF3F3F76"/>
      <name val="Neo Sans Pro"/>
      <family val="2"/>
    </font>
    <font>
      <i/>
      <sz val="10"/>
      <color theme="9"/>
      <name val="Neo Sans Pro"/>
      <family val="2"/>
    </font>
    <font>
      <sz val="9"/>
      <color rgb="FFFA7D00"/>
      <name val="Neo Sans Pro"/>
      <family val="2"/>
    </font>
    <font>
      <sz val="11"/>
      <color rgb="FF006100"/>
      <name val="Neo Sans Pro"/>
      <family val="2"/>
    </font>
    <font>
      <sz val="9"/>
      <color rgb="FF3F3F76"/>
      <name val="Neo Sans Pro"/>
      <family val="2"/>
    </font>
    <font>
      <i/>
      <sz val="10"/>
      <color rgb="FF7F7F7F"/>
      <name val="Calibri"/>
      <family val="2"/>
      <scheme val="minor"/>
    </font>
    <font>
      <i/>
      <sz val="10"/>
      <color rgb="FF00B050"/>
      <name val="Calibri"/>
      <family val="2"/>
      <scheme val="minor"/>
    </font>
    <font>
      <sz val="9"/>
      <name val="Calibri"/>
      <family val="2"/>
    </font>
    <font>
      <sz val="10"/>
      <color theme="1"/>
      <name val="Neo Sans Pro"/>
      <family val="2"/>
    </font>
    <font>
      <sz val="12"/>
      <color theme="0"/>
      <name val="Neo Sans Pro Medium"/>
      <family val="2"/>
    </font>
    <font>
      <sz val="11"/>
      <color rgb="FFFF0000"/>
      <name val="Calibri"/>
      <family val="2"/>
      <scheme val="minor"/>
    </font>
    <font>
      <sz val="9"/>
      <color rgb="FFFF0000"/>
      <name val="Neo Sans Pro"/>
      <family val="2"/>
    </font>
    <font>
      <i/>
      <sz val="11"/>
      <color rgb="FFFF0000"/>
      <name val="Calibri"/>
      <family val="2"/>
    </font>
    <font>
      <vertAlign val="superscript"/>
      <sz val="9"/>
      <color rgb="FFFF0000"/>
      <name val="Neo Sans Pro"/>
      <family val="2"/>
    </font>
    <font>
      <sz val="9"/>
      <color rgb="FFFF0000"/>
      <name val="Neo Sans Pro Medium"/>
      <family val="2"/>
    </font>
    <font>
      <vertAlign val="superscript"/>
      <sz val="9"/>
      <color rgb="FFFF0000"/>
      <name val="Neo Sans Pro Medium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/>
      <top/>
      <bottom style="dashDotDot">
        <color auto="1"/>
      </bottom>
      <diagonal/>
    </border>
    <border diagonalUp="1">
      <left/>
      <right/>
      <top/>
      <bottom style="dashDotDot">
        <color auto="1"/>
      </bottom>
      <diagonal style="thin">
        <color auto="1"/>
      </diagonal>
    </border>
    <border>
      <left/>
      <right/>
      <top/>
      <bottom style="dashDot">
        <color indexed="64"/>
      </bottom>
      <diagonal/>
    </border>
    <border>
      <left/>
      <right/>
      <top style="dashDotDot">
        <color auto="1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auto="1"/>
      </diagonal>
    </border>
    <border>
      <left/>
      <right style="dashDotDot">
        <color indexed="64"/>
      </right>
      <top/>
      <bottom/>
      <diagonal/>
    </border>
    <border diagonalDown="1">
      <left/>
      <right style="dashDotDot">
        <color indexed="64"/>
      </right>
      <top/>
      <bottom/>
      <diagonal style="thin">
        <color auto="1"/>
      </diagonal>
    </border>
    <border>
      <left style="dashDotDot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/>
      <right/>
      <top/>
      <bottom/>
      <diagonal style="medium">
        <color auto="1"/>
      </diagonal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double">
        <color rgb="FF0070C0"/>
      </right>
      <top/>
      <bottom/>
      <diagonal/>
    </border>
    <border>
      <left style="medium">
        <color indexed="64"/>
      </left>
      <right/>
      <top/>
      <bottom style="dashDotDot">
        <color auto="1"/>
      </bottom>
      <diagonal/>
    </border>
    <border>
      <left/>
      <right style="double">
        <color rgb="FF0070C0"/>
      </right>
      <top style="dashDotDot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5">
    <xf numFmtId="0" fontId="0" fillId="0" borderId="0"/>
    <xf numFmtId="0" fontId="10" fillId="3" borderId="2" applyNumberFormat="0" applyAlignment="0" applyProtection="0"/>
    <xf numFmtId="0" fontId="11" fillId="4" borderId="0" applyNumberFormat="0" applyBorder="0" applyAlignment="0" applyProtection="0"/>
    <xf numFmtId="0" fontId="12" fillId="5" borderId="2" applyNumberFormat="0" applyAlignment="0" applyProtection="0"/>
    <xf numFmtId="0" fontId="13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9" fillId="0" borderId="0" xfId="0" applyFont="1" applyAlignme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3" fillId="2" borderId="0" xfId="0" applyFont="1" applyFill="1"/>
    <xf numFmtId="165" fontId="0" fillId="2" borderId="0" xfId="0" applyNumberFormat="1" applyFill="1"/>
    <xf numFmtId="0" fontId="3" fillId="2" borderId="1" xfId="0" applyFont="1" applyFill="1" applyBorder="1"/>
    <xf numFmtId="0" fontId="0" fillId="2" borderId="0" xfId="0" applyFill="1" applyBorder="1"/>
    <xf numFmtId="0" fontId="5" fillId="2" borderId="0" xfId="0" applyFont="1" applyFill="1" applyBorder="1" applyAlignment="1">
      <alignment horizontal="right"/>
    </xf>
    <xf numFmtId="165" fontId="0" fillId="2" borderId="0" xfId="0" applyNumberFormat="1" applyFill="1" applyBorder="1"/>
    <xf numFmtId="0" fontId="3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165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/>
    <xf numFmtId="0" fontId="14" fillId="2" borderId="0" xfId="0" applyFont="1" applyFill="1" applyBorder="1"/>
    <xf numFmtId="0" fontId="15" fillId="2" borderId="6" xfId="0" applyFont="1" applyFill="1" applyBorder="1" applyAlignment="1">
      <alignment vertical="center"/>
    </xf>
    <xf numFmtId="0" fontId="14" fillId="2" borderId="6" xfId="0" applyFont="1" applyFill="1" applyBorder="1"/>
    <xf numFmtId="0" fontId="14" fillId="2" borderId="6" xfId="0" applyFont="1" applyFill="1" applyBorder="1" applyAlignment="1"/>
    <xf numFmtId="0" fontId="14" fillId="2" borderId="9" xfId="0" applyFont="1" applyFill="1" applyBorder="1"/>
    <xf numFmtId="0" fontId="14" fillId="0" borderId="0" xfId="0" applyFont="1"/>
    <xf numFmtId="0" fontId="15" fillId="2" borderId="0" xfId="0" applyFont="1" applyFill="1" applyBorder="1" applyAlignment="1">
      <alignment vertical="center"/>
    </xf>
    <xf numFmtId="0" fontId="14" fillId="6" borderId="0" xfId="0" applyFont="1" applyFill="1" applyBorder="1" applyAlignment="1"/>
    <xf numFmtId="0" fontId="14" fillId="2" borderId="3" xfId="0" applyFont="1" applyFill="1" applyBorder="1"/>
    <xf numFmtId="0" fontId="14" fillId="2" borderId="10" xfId="0" applyFont="1" applyFill="1" applyBorder="1"/>
    <xf numFmtId="0" fontId="14" fillId="2" borderId="11" xfId="0" applyFont="1" applyFill="1" applyBorder="1"/>
    <xf numFmtId="0" fontId="14" fillId="2" borderId="8" xfId="0" applyFont="1" applyFill="1" applyBorder="1"/>
    <xf numFmtId="0" fontId="14" fillId="2" borderId="12" xfId="0" applyFont="1" applyFill="1" applyBorder="1"/>
    <xf numFmtId="0" fontId="14" fillId="6" borderId="0" xfId="0" applyFont="1" applyFill="1" applyBorder="1"/>
    <xf numFmtId="0" fontId="14" fillId="6" borderId="13" xfId="0" applyFont="1" applyFill="1" applyBorder="1"/>
    <xf numFmtId="0" fontId="14" fillId="2" borderId="5" xfId="0" applyFont="1" applyFill="1" applyBorder="1"/>
    <xf numFmtId="0" fontId="14" fillId="2" borderId="14" xfId="0" applyFont="1" applyFill="1" applyBorder="1"/>
    <xf numFmtId="0" fontId="14" fillId="2" borderId="10" xfId="0" applyFont="1" applyFill="1" applyBorder="1" applyAlignment="1"/>
    <xf numFmtId="0" fontId="14" fillId="6" borderId="15" xfId="0" applyFont="1" applyFill="1" applyBorder="1"/>
    <xf numFmtId="0" fontId="14" fillId="2" borderId="16" xfId="0" applyFont="1" applyFill="1" applyBorder="1"/>
    <xf numFmtId="0" fontId="14" fillId="2" borderId="15" xfId="0" applyFont="1" applyFill="1" applyBorder="1"/>
    <xf numFmtId="0" fontId="14" fillId="0" borderId="0" xfId="0" applyFont="1" applyBorder="1"/>
    <xf numFmtId="0" fontId="20" fillId="2" borderId="3" xfId="1" applyFont="1" applyFill="1" applyBorder="1" applyAlignment="1">
      <alignment vertical="center"/>
    </xf>
    <xf numFmtId="0" fontId="20" fillId="2" borderId="0" xfId="1" applyFont="1" applyFill="1" applyBorder="1" applyAlignment="1">
      <alignment vertical="center"/>
    </xf>
    <xf numFmtId="0" fontId="14" fillId="2" borderId="8" xfId="0" applyFont="1" applyFill="1" applyBorder="1" applyAlignment="1"/>
    <xf numFmtId="0" fontId="14" fillId="0" borderId="10" xfId="0" applyFont="1" applyBorder="1"/>
    <xf numFmtId="0" fontId="22" fillId="2" borderId="10" xfId="3" applyFont="1" applyFill="1" applyBorder="1" applyAlignment="1">
      <alignment vertical="center"/>
    </xf>
    <xf numFmtId="0" fontId="22" fillId="2" borderId="0" xfId="3" applyFont="1" applyFill="1" applyBorder="1" applyAlignment="1">
      <alignment vertical="center"/>
    </xf>
    <xf numFmtId="0" fontId="14" fillId="2" borderId="17" xfId="0" applyFont="1" applyFill="1" applyBorder="1"/>
    <xf numFmtId="0" fontId="14" fillId="2" borderId="18" xfId="0" applyFont="1" applyFill="1" applyBorder="1"/>
    <xf numFmtId="0" fontId="14" fillId="2" borderId="19" xfId="0" applyFont="1" applyFill="1" applyBorder="1"/>
    <xf numFmtId="0" fontId="14" fillId="0" borderId="20" xfId="0" applyFont="1" applyBorder="1"/>
    <xf numFmtId="0" fontId="14" fillId="2" borderId="21" xfId="0" applyFont="1" applyFill="1" applyBorder="1"/>
    <xf numFmtId="0" fontId="23" fillId="2" borderId="0" xfId="4" applyFont="1" applyFill="1" applyBorder="1" applyAlignment="1">
      <alignment wrapText="1"/>
    </xf>
    <xf numFmtId="0" fontId="23" fillId="2" borderId="3" xfId="4" applyFont="1" applyFill="1" applyBorder="1" applyAlignment="1">
      <alignment wrapText="1"/>
    </xf>
    <xf numFmtId="0" fontId="23" fillId="2" borderId="0" xfId="4" applyFont="1" applyFill="1" applyAlignment="1">
      <alignment wrapText="1"/>
    </xf>
    <xf numFmtId="0" fontId="14" fillId="6" borderId="21" xfId="0" applyFont="1" applyFill="1" applyBorder="1"/>
    <xf numFmtId="0" fontId="14" fillId="2" borderId="7" xfId="0" applyFont="1" applyFill="1" applyBorder="1"/>
    <xf numFmtId="0" fontId="14" fillId="2" borderId="1" xfId="0" applyFont="1" applyFill="1" applyBorder="1"/>
    <xf numFmtId="0" fontId="14" fillId="2" borderId="22" xfId="0" applyFont="1" applyFill="1" applyBorder="1"/>
    <xf numFmtId="0" fontId="14" fillId="2" borderId="13" xfId="0" applyFont="1" applyFill="1" applyBorder="1"/>
    <xf numFmtId="0" fontId="14" fillId="2" borderId="23" xfId="0" applyFont="1" applyFill="1" applyBorder="1"/>
    <xf numFmtId="0" fontId="14" fillId="2" borderId="24" xfId="0" applyFont="1" applyFill="1" applyBorder="1"/>
    <xf numFmtId="0" fontId="14" fillId="8" borderId="0" xfId="0" applyFont="1" applyFill="1" applyBorder="1" applyAlignment="1"/>
    <xf numFmtId="0" fontId="14" fillId="8" borderId="21" xfId="0" applyFont="1" applyFill="1" applyBorder="1"/>
    <xf numFmtId="0" fontId="14" fillId="2" borderId="3" xfId="0" applyFont="1" applyFill="1" applyBorder="1" applyAlignment="1"/>
    <xf numFmtId="0" fontId="14" fillId="8" borderId="0" xfId="0" applyFont="1" applyFill="1" applyBorder="1"/>
    <xf numFmtId="0" fontId="17" fillId="2" borderId="1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4" fillId="2" borderId="26" xfId="0" applyFont="1" applyFill="1" applyBorder="1"/>
    <xf numFmtId="0" fontId="14" fillId="2" borderId="27" xfId="0" applyFont="1" applyFill="1" applyBorder="1"/>
    <xf numFmtId="0" fontId="14" fillId="2" borderId="28" xfId="0" applyFont="1" applyFill="1" applyBorder="1"/>
    <xf numFmtId="0" fontId="14" fillId="2" borderId="29" xfId="0" applyFont="1" applyFill="1" applyBorder="1"/>
    <xf numFmtId="0" fontId="14" fillId="2" borderId="30" xfId="0" applyFont="1" applyFill="1" applyBorder="1"/>
    <xf numFmtId="0" fontId="14" fillId="2" borderId="31" xfId="0" applyFont="1" applyFill="1" applyBorder="1"/>
    <xf numFmtId="0" fontId="14" fillId="2" borderId="32" xfId="0" applyFont="1" applyFill="1" applyBorder="1"/>
    <xf numFmtId="0" fontId="14" fillId="2" borderId="33" xfId="0" applyFont="1" applyFill="1" applyBorder="1"/>
    <xf numFmtId="0" fontId="14" fillId="2" borderId="20" xfId="0" applyFont="1" applyFill="1" applyBorder="1"/>
    <xf numFmtId="0" fontId="14" fillId="2" borderId="34" xfId="0" applyFont="1" applyFill="1" applyBorder="1"/>
    <xf numFmtId="0" fontId="14" fillId="2" borderId="35" xfId="0" applyFont="1" applyFill="1" applyBorder="1"/>
    <xf numFmtId="0" fontId="17" fillId="2" borderId="0" xfId="0" applyFont="1" applyFill="1" applyBorder="1" applyAlignment="1">
      <alignment vertical="center" textRotation="90"/>
    </xf>
    <xf numFmtId="0" fontId="14" fillId="0" borderId="0" xfId="0" applyFont="1" applyFill="1"/>
    <xf numFmtId="0" fontId="14" fillId="8" borderId="23" xfId="0" applyFont="1" applyFill="1" applyBorder="1"/>
    <xf numFmtId="0" fontId="14" fillId="2" borderId="0" xfId="0" applyFont="1" applyFill="1" applyBorder="1" applyAlignment="1"/>
    <xf numFmtId="0" fontId="17" fillId="2" borderId="3" xfId="0" applyFont="1" applyFill="1" applyBorder="1" applyAlignment="1">
      <alignment vertical="center" textRotation="90"/>
    </xf>
    <xf numFmtId="0" fontId="25" fillId="2" borderId="0" xfId="0" applyFont="1" applyFill="1" applyBorder="1"/>
    <xf numFmtId="0" fontId="0" fillId="0" borderId="0" xfId="0" applyBorder="1"/>
    <xf numFmtId="0" fontId="14" fillId="8" borderId="3" xfId="0" applyFont="1" applyFill="1" applyBorder="1" applyAlignment="1"/>
    <xf numFmtId="0" fontId="0" fillId="2" borderId="3" xfId="0" applyFill="1" applyBorder="1"/>
    <xf numFmtId="0" fontId="27" fillId="2" borderId="5" xfId="0" applyFont="1" applyFill="1" applyBorder="1" applyAlignment="1">
      <alignment vertical="center"/>
    </xf>
    <xf numFmtId="0" fontId="27" fillId="2" borderId="6" xfId="0" applyFont="1" applyFill="1" applyBorder="1" applyAlignment="1">
      <alignment vertical="center"/>
    </xf>
    <xf numFmtId="0" fontId="27" fillId="2" borderId="1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9" fillId="2" borderId="0" xfId="0" applyFont="1" applyFill="1"/>
    <xf numFmtId="165" fontId="28" fillId="2" borderId="0" xfId="0" applyNumberFormat="1" applyFont="1" applyFill="1"/>
    <xf numFmtId="0" fontId="28" fillId="2" borderId="0" xfId="0" applyFont="1" applyFill="1"/>
    <xf numFmtId="0" fontId="29" fillId="2" borderId="1" xfId="0" applyFont="1" applyFill="1" applyBorder="1"/>
    <xf numFmtId="0" fontId="28" fillId="2" borderId="0" xfId="0" applyFont="1" applyFill="1" applyBorder="1"/>
    <xf numFmtId="0" fontId="30" fillId="2" borderId="0" xfId="0" applyFont="1" applyFill="1" applyBorder="1" applyAlignment="1">
      <alignment horizontal="right"/>
    </xf>
    <xf numFmtId="165" fontId="28" fillId="2" borderId="0" xfId="0" applyNumberFormat="1" applyFont="1" applyFill="1" applyBorder="1"/>
    <xf numFmtId="0" fontId="29" fillId="2" borderId="0" xfId="0" applyFont="1" applyFill="1" applyBorder="1" applyAlignment="1">
      <alignment horizontal="center"/>
    </xf>
    <xf numFmtId="0" fontId="32" fillId="2" borderId="0" xfId="0" applyFont="1" applyFill="1" applyAlignment="1">
      <alignment horizontal="right"/>
    </xf>
    <xf numFmtId="165" fontId="32" fillId="2" borderId="0" xfId="0" applyNumberFormat="1" applyFont="1" applyFill="1"/>
    <xf numFmtId="0" fontId="32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left" vertical="center"/>
    </xf>
    <xf numFmtId="0" fontId="18" fillId="5" borderId="0" xfId="3" applyFont="1" applyBorder="1" applyAlignment="1" applyProtection="1">
      <alignment horizontal="center" vertical="center"/>
      <protection locked="0"/>
    </xf>
    <xf numFmtId="0" fontId="23" fillId="2" borderId="0" xfId="4" applyFont="1" applyFill="1" applyAlignment="1">
      <alignment horizontal="center" wrapText="1"/>
    </xf>
    <xf numFmtId="0" fontId="23" fillId="2" borderId="0" xfId="4" applyFont="1" applyFill="1" applyAlignment="1">
      <alignment horizontal="left"/>
    </xf>
    <xf numFmtId="0" fontId="15" fillId="2" borderId="5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center"/>
    </xf>
    <xf numFmtId="0" fontId="14" fillId="7" borderId="23" xfId="0" applyFont="1" applyFill="1" applyBorder="1" applyAlignment="1">
      <alignment horizontal="center"/>
    </xf>
    <xf numFmtId="0" fontId="14" fillId="7" borderId="2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center" vertical="center" textRotation="90"/>
    </xf>
    <xf numFmtId="0" fontId="19" fillId="2" borderId="3" xfId="0" applyFont="1" applyFill="1" applyBorder="1" applyAlignment="1">
      <alignment horizontal="center" vertical="center" textRotation="90"/>
    </xf>
    <xf numFmtId="0" fontId="22" fillId="2" borderId="0" xfId="3" applyFont="1" applyFill="1" applyBorder="1" applyAlignment="1">
      <alignment horizontal="center" vertical="center"/>
    </xf>
    <xf numFmtId="2" fontId="21" fillId="4" borderId="4" xfId="2" applyNumberFormat="1" applyFont="1" applyBorder="1" applyAlignment="1">
      <alignment horizontal="center" vertical="center"/>
    </xf>
    <xf numFmtId="0" fontId="17" fillId="2" borderId="1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3" xfId="0" applyFont="1" applyFill="1" applyBorder="1" applyAlignment="1">
      <alignment horizontal="right" vertical="center"/>
    </xf>
    <xf numFmtId="0" fontId="14" fillId="6" borderId="0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/>
    </xf>
    <xf numFmtId="0" fontId="14" fillId="7" borderId="20" xfId="0" applyFont="1" applyFill="1" applyBorder="1" applyAlignment="1">
      <alignment horizontal="center"/>
    </xf>
    <xf numFmtId="0" fontId="20" fillId="2" borderId="0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1" fontId="11" fillId="4" borderId="36" xfId="2" applyNumberFormat="1" applyBorder="1" applyAlignment="1">
      <alignment horizontal="center" vertical="center"/>
    </xf>
    <xf numFmtId="1" fontId="11" fillId="4" borderId="37" xfId="2" applyNumberFormat="1" applyBorder="1" applyAlignment="1">
      <alignment horizontal="center" vertical="center"/>
    </xf>
    <xf numFmtId="1" fontId="11" fillId="4" borderId="38" xfId="2" applyNumberFormat="1" applyBorder="1" applyAlignment="1">
      <alignment horizontal="center" vertical="center"/>
    </xf>
    <xf numFmtId="1" fontId="11" fillId="4" borderId="39" xfId="2" applyNumberFormat="1" applyBorder="1" applyAlignment="1">
      <alignment horizontal="center" vertical="center"/>
    </xf>
    <xf numFmtId="1" fontId="11" fillId="4" borderId="40" xfId="2" applyNumberFormat="1" applyBorder="1" applyAlignment="1">
      <alignment horizontal="center" vertical="center"/>
    </xf>
    <xf numFmtId="1" fontId="11" fillId="4" borderId="41" xfId="2" applyNumberFormat="1" applyBorder="1" applyAlignment="1">
      <alignment horizontal="center" vertical="center"/>
    </xf>
    <xf numFmtId="0" fontId="26" fillId="2" borderId="0" xfId="0" applyFont="1" applyFill="1" applyBorder="1" applyAlignment="1">
      <alignment horizontal="right"/>
    </xf>
    <xf numFmtId="0" fontId="14" fillId="8" borderId="23" xfId="0" applyFont="1" applyFill="1" applyBorder="1" applyAlignment="1">
      <alignment horizontal="center"/>
    </xf>
    <xf numFmtId="0" fontId="23" fillId="2" borderId="0" xfId="4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left"/>
    </xf>
  </cellXfs>
  <cellStyles count="5">
    <cellStyle name="Beregning" xfId="1" builtinId="22"/>
    <cellStyle name="Forklarende tekst" xfId="4" builtinId="53"/>
    <cellStyle name="God" xfId="2" builtinId="26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54428</xdr:colOff>
      <xdr:row>12</xdr:row>
      <xdr:rowOff>54429</xdr:rowOff>
    </xdr:from>
    <xdr:to>
      <xdr:col>20</xdr:col>
      <xdr:colOff>149678</xdr:colOff>
      <xdr:row>17</xdr:row>
      <xdr:rowOff>149679</xdr:rowOff>
    </xdr:to>
    <xdr:sp macro="" textlink="">
      <xdr:nvSpPr>
        <xdr:cNvPr id="2" name="Bue 1"/>
        <xdr:cNvSpPr/>
      </xdr:nvSpPr>
      <xdr:spPr>
        <a:xfrm>
          <a:off x="2492828" y="1883229"/>
          <a:ext cx="704850" cy="857250"/>
        </a:xfrm>
        <a:prstGeom prst="arc">
          <a:avLst>
            <a:gd name="adj1" fmla="val 16227459"/>
            <a:gd name="adj2" fmla="val 108522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17</xdr:col>
      <xdr:colOff>97972</xdr:colOff>
      <xdr:row>41</xdr:row>
      <xdr:rowOff>125186</xdr:rowOff>
    </xdr:from>
    <xdr:to>
      <xdr:col>23</xdr:col>
      <xdr:colOff>57151</xdr:colOff>
      <xdr:row>46</xdr:row>
      <xdr:rowOff>0</xdr:rowOff>
    </xdr:to>
    <xdr:sp macro="" textlink="">
      <xdr:nvSpPr>
        <xdr:cNvPr id="3" name="Bue 2"/>
        <xdr:cNvSpPr/>
      </xdr:nvSpPr>
      <xdr:spPr>
        <a:xfrm rot="15744302">
          <a:off x="2807155" y="6255203"/>
          <a:ext cx="636814" cy="873579"/>
        </a:xfrm>
        <a:prstGeom prst="arc">
          <a:avLst>
            <a:gd name="adj1" fmla="val 16516084"/>
            <a:gd name="adj2" fmla="val 19823050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7</xdr:col>
      <xdr:colOff>145676</xdr:colOff>
      <xdr:row>56</xdr:row>
      <xdr:rowOff>19050</xdr:rowOff>
    </xdr:from>
    <xdr:to>
      <xdr:col>35</xdr:col>
      <xdr:colOff>47625</xdr:colOff>
      <xdr:row>67</xdr:row>
      <xdr:rowOff>1</xdr:rowOff>
    </xdr:to>
    <xdr:cxnSp macro="">
      <xdr:nvCxnSpPr>
        <xdr:cNvPr id="4" name="Lige forbindelse 3"/>
        <xdr:cNvCxnSpPr/>
      </xdr:nvCxnSpPr>
      <xdr:spPr>
        <a:xfrm flipV="1">
          <a:off x="1212476" y="8553450"/>
          <a:ext cx="4169149" cy="1657351"/>
        </a:xfrm>
        <a:prstGeom prst="line">
          <a:avLst/>
        </a:prstGeom>
        <a:ln>
          <a:solidFill>
            <a:schemeClr val="accent6"/>
          </a:solidFill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63553</xdr:colOff>
      <xdr:row>63</xdr:row>
      <xdr:rowOff>21932</xdr:rowOff>
    </xdr:from>
    <xdr:to>
      <xdr:col>18</xdr:col>
      <xdr:colOff>0</xdr:colOff>
      <xdr:row>68</xdr:row>
      <xdr:rowOff>137994</xdr:rowOff>
    </xdr:to>
    <xdr:sp macro="" textlink="">
      <xdr:nvSpPr>
        <xdr:cNvPr id="5" name="Bue 4"/>
        <xdr:cNvSpPr/>
      </xdr:nvSpPr>
      <xdr:spPr>
        <a:xfrm rot="1115735">
          <a:off x="2044753" y="9623132"/>
          <a:ext cx="698447" cy="878062"/>
        </a:xfrm>
        <a:prstGeom prst="arc">
          <a:avLst>
            <a:gd name="adj1" fmla="val 16739588"/>
            <a:gd name="adj2" fmla="val 306826"/>
          </a:avLst>
        </a:prstGeom>
        <a:ln>
          <a:solidFill>
            <a:schemeClr val="accent6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97972</xdr:colOff>
      <xdr:row>9</xdr:row>
      <xdr:rowOff>125186</xdr:rowOff>
    </xdr:from>
    <xdr:to>
      <xdr:col>22</xdr:col>
      <xdr:colOff>57151</xdr:colOff>
      <xdr:row>14</xdr:row>
      <xdr:rowOff>0</xdr:rowOff>
    </xdr:to>
    <xdr:sp macro="" textlink="">
      <xdr:nvSpPr>
        <xdr:cNvPr id="4" name="Bue 3"/>
        <xdr:cNvSpPr/>
      </xdr:nvSpPr>
      <xdr:spPr>
        <a:xfrm rot="15744302">
          <a:off x="2807155" y="5836103"/>
          <a:ext cx="636814" cy="873579"/>
        </a:xfrm>
        <a:prstGeom prst="arc">
          <a:avLst>
            <a:gd name="adj1" fmla="val 16516084"/>
            <a:gd name="adj2" fmla="val 19823050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0"/>
  <sheetViews>
    <sheetView tabSelected="1" workbookViewId="0">
      <selection activeCell="AJ11" sqref="AJ11"/>
    </sheetView>
  </sheetViews>
  <sheetFormatPr defaultColWidth="0" defaultRowHeight="12" zeroHeight="1" x14ac:dyDescent="0.2"/>
  <cols>
    <col min="1" max="1" width="2.28515625" style="19" customWidth="1"/>
    <col min="2" max="42" width="2.28515625" style="82" customWidth="1"/>
    <col min="43" max="55" width="0" style="82" hidden="1" customWidth="1"/>
    <col min="56" max="16384" width="9.140625" style="82" hidden="1"/>
  </cols>
  <sheetData>
    <row r="1" spans="1:42" s="19" customFormat="1" ht="3" customHeight="1" x14ac:dyDescent="0.2">
      <c r="O1" s="20"/>
      <c r="P1" s="20"/>
      <c r="S1" s="21"/>
      <c r="T1" s="21"/>
      <c r="U1" s="21"/>
      <c r="V1" s="21"/>
      <c r="W1" s="21"/>
      <c r="X1" s="21"/>
      <c r="AE1" s="21"/>
    </row>
    <row r="2" spans="1:42" s="26" customFormat="1" ht="12" customHeight="1" x14ac:dyDescent="0.2">
      <c r="A2" s="19"/>
      <c r="B2" s="109" t="s">
        <v>23</v>
      </c>
      <c r="C2" s="110"/>
      <c r="D2" s="110"/>
      <c r="E2" s="110"/>
      <c r="F2" s="110"/>
      <c r="G2" s="110"/>
      <c r="H2" s="110"/>
      <c r="I2" s="22"/>
      <c r="J2" s="22"/>
      <c r="K2" s="22"/>
      <c r="L2" s="22"/>
      <c r="M2" s="23"/>
      <c r="N2" s="23"/>
      <c r="O2" s="24"/>
      <c r="P2" s="24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5"/>
      <c r="AE2" s="21"/>
      <c r="AF2" s="119" t="s">
        <v>24</v>
      </c>
      <c r="AG2" s="119"/>
      <c r="AH2" s="119"/>
      <c r="AI2" s="119"/>
      <c r="AJ2" s="119"/>
      <c r="AK2" s="119"/>
      <c r="AL2" s="119"/>
      <c r="AM2" s="119"/>
      <c r="AN2" s="119"/>
      <c r="AO2" s="119"/>
    </row>
    <row r="3" spans="1:42" s="26" customFormat="1" ht="12" customHeight="1" x14ac:dyDescent="0.2">
      <c r="A3" s="19"/>
      <c r="B3" s="111"/>
      <c r="C3" s="112"/>
      <c r="D3" s="112"/>
      <c r="E3" s="112"/>
      <c r="F3" s="112"/>
      <c r="G3" s="112"/>
      <c r="H3" s="112"/>
      <c r="I3" s="27"/>
      <c r="J3" s="27"/>
      <c r="K3" s="27"/>
      <c r="L3" s="21"/>
      <c r="M3" s="21"/>
      <c r="N3" s="28"/>
      <c r="O3" s="28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9"/>
      <c r="AE3" s="19"/>
      <c r="AF3" s="105" t="s">
        <v>25</v>
      </c>
      <c r="AG3" s="105"/>
      <c r="AH3" s="105"/>
      <c r="AI3" s="105"/>
      <c r="AJ3" s="105"/>
      <c r="AK3" s="105"/>
      <c r="AL3" s="105"/>
      <c r="AM3" s="106">
        <v>1300</v>
      </c>
      <c r="AN3" s="106"/>
      <c r="AO3" s="106"/>
      <c r="AP3" s="19"/>
    </row>
    <row r="4" spans="1:42" s="26" customFormat="1" ht="12" customHeight="1" x14ac:dyDescent="0.2">
      <c r="A4" s="19"/>
      <c r="B4" s="3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8"/>
      <c r="O4" s="28"/>
      <c r="P4" s="31"/>
      <c r="Q4" s="131">
        <f>AM3</f>
        <v>1300</v>
      </c>
      <c r="R4" s="131"/>
      <c r="S4" s="131"/>
      <c r="T4" s="131"/>
      <c r="U4" s="131"/>
      <c r="V4" s="131"/>
      <c r="W4" s="131"/>
      <c r="X4" s="131"/>
      <c r="Y4" s="32"/>
      <c r="Z4" s="33"/>
      <c r="AA4" s="21"/>
      <c r="AB4" s="21"/>
      <c r="AC4" s="21"/>
      <c r="AD4" s="29"/>
      <c r="AE4" s="19"/>
      <c r="AF4" s="105" t="s">
        <v>26</v>
      </c>
      <c r="AG4" s="105"/>
      <c r="AH4" s="105"/>
      <c r="AI4" s="105"/>
      <c r="AJ4" s="105"/>
      <c r="AK4" s="105"/>
      <c r="AL4" s="105"/>
      <c r="AM4" s="106">
        <v>2790</v>
      </c>
      <c r="AN4" s="106"/>
      <c r="AO4" s="106"/>
      <c r="AP4" s="19"/>
    </row>
    <row r="5" spans="1:42" s="26" customFormat="1" ht="12" customHeight="1" x14ac:dyDescent="0.2">
      <c r="A5" s="19"/>
      <c r="B5" s="3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34"/>
      <c r="O5" s="35"/>
      <c r="P5" s="36"/>
      <c r="Q5" s="23"/>
      <c r="R5" s="23"/>
      <c r="S5" s="23"/>
      <c r="T5" s="23"/>
      <c r="U5" s="23"/>
      <c r="V5" s="23"/>
      <c r="W5" s="23"/>
      <c r="X5" s="23"/>
      <c r="Y5" s="37"/>
      <c r="Z5" s="21"/>
      <c r="AA5" s="21"/>
      <c r="AB5" s="21"/>
      <c r="AC5" s="21"/>
      <c r="AD5" s="29"/>
      <c r="AE5" s="19"/>
      <c r="AF5" s="105" t="s">
        <v>27</v>
      </c>
      <c r="AG5" s="105"/>
      <c r="AH5" s="105"/>
      <c r="AI5" s="105"/>
      <c r="AJ5" s="105"/>
      <c r="AK5" s="105"/>
      <c r="AL5" s="105"/>
      <c r="AM5" s="106">
        <v>1600</v>
      </c>
      <c r="AN5" s="106"/>
      <c r="AO5" s="106"/>
      <c r="AP5" s="19"/>
    </row>
    <row r="6" spans="1:42" s="26" customFormat="1" ht="12" customHeight="1" x14ac:dyDescent="0.2">
      <c r="A6" s="19"/>
      <c r="B6" s="38"/>
      <c r="C6" s="28"/>
      <c r="D6" s="28"/>
      <c r="E6" s="28"/>
      <c r="F6" s="39"/>
      <c r="G6" s="127"/>
      <c r="H6" s="127"/>
      <c r="I6" s="127"/>
      <c r="J6" s="127"/>
      <c r="K6" s="127"/>
      <c r="L6" s="39"/>
      <c r="M6" s="34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40"/>
      <c r="AA6" s="21"/>
      <c r="AB6" s="21"/>
      <c r="AC6" s="41"/>
      <c r="AD6" s="29"/>
      <c r="AE6" s="19"/>
      <c r="AF6" s="105" t="s">
        <v>28</v>
      </c>
      <c r="AG6" s="105"/>
      <c r="AH6" s="105"/>
      <c r="AI6" s="105"/>
      <c r="AJ6" s="105"/>
      <c r="AK6" s="105"/>
      <c r="AL6" s="105"/>
      <c r="AM6" s="106">
        <v>840</v>
      </c>
      <c r="AN6" s="106"/>
      <c r="AO6" s="106"/>
      <c r="AP6" s="19"/>
    </row>
    <row r="7" spans="1:42" s="26" customFormat="1" ht="12" customHeight="1" x14ac:dyDescent="0.2">
      <c r="A7" s="19"/>
      <c r="B7" s="30"/>
      <c r="C7" s="21"/>
      <c r="D7" s="21"/>
      <c r="E7" s="37"/>
      <c r="F7" s="36"/>
      <c r="G7" s="21"/>
      <c r="H7" s="21"/>
      <c r="I7" s="21"/>
      <c r="J7" s="21"/>
      <c r="K7" s="37"/>
      <c r="L7" s="36"/>
      <c r="M7" s="21"/>
      <c r="N7" s="127"/>
      <c r="O7" s="127"/>
      <c r="P7" s="21"/>
      <c r="Q7" s="21"/>
      <c r="R7" s="21"/>
      <c r="S7" s="21"/>
      <c r="T7" s="21"/>
      <c r="U7" s="21"/>
      <c r="V7" s="21"/>
      <c r="W7" s="21"/>
      <c r="X7" s="42"/>
      <c r="Y7" s="40"/>
      <c r="Z7" s="21"/>
      <c r="AA7" s="21"/>
      <c r="AB7" s="37"/>
      <c r="AC7" s="36"/>
      <c r="AD7" s="2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</row>
    <row r="8" spans="1:42" s="26" customFormat="1" ht="12" customHeight="1" x14ac:dyDescent="0.2">
      <c r="A8" s="19"/>
      <c r="B8" s="30"/>
      <c r="C8" s="21"/>
      <c r="D8" s="21"/>
      <c r="E8" s="29"/>
      <c r="F8" s="30"/>
      <c r="G8" s="21"/>
      <c r="H8" s="21"/>
      <c r="I8" s="21"/>
      <c r="J8" s="21"/>
      <c r="K8" s="121">
        <f>E15-K14-K22</f>
        <v>350</v>
      </c>
      <c r="L8" s="30"/>
      <c r="M8" s="21"/>
      <c r="N8" s="127"/>
      <c r="O8" s="127"/>
      <c r="P8" s="21"/>
      <c r="Q8" s="21"/>
      <c r="R8" s="21"/>
      <c r="S8" s="21"/>
      <c r="T8" s="21"/>
      <c r="U8" s="21"/>
      <c r="V8" s="21"/>
      <c r="W8" s="21"/>
      <c r="X8" s="40"/>
      <c r="Y8" s="21"/>
      <c r="Z8" s="21"/>
      <c r="AA8" s="21"/>
      <c r="AB8" s="121">
        <f>E15-K22-(0.5*K14)</f>
        <v>1150</v>
      </c>
      <c r="AC8" s="30"/>
      <c r="AD8" s="2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s="26" customFormat="1" ht="12" customHeight="1" x14ac:dyDescent="0.2">
      <c r="A9" s="19"/>
      <c r="B9" s="30"/>
      <c r="C9" s="21"/>
      <c r="D9" s="21"/>
      <c r="E9" s="29"/>
      <c r="F9" s="30"/>
      <c r="G9" s="21"/>
      <c r="H9" s="21"/>
      <c r="I9" s="21"/>
      <c r="J9" s="21"/>
      <c r="K9" s="121"/>
      <c r="L9" s="30"/>
      <c r="M9" s="21"/>
      <c r="N9" s="127"/>
      <c r="O9" s="127"/>
      <c r="P9" s="21"/>
      <c r="Q9" s="21"/>
      <c r="R9" s="21"/>
      <c r="S9" s="21"/>
      <c r="T9" s="21"/>
      <c r="U9" s="21"/>
      <c r="V9" s="21"/>
      <c r="W9" s="40"/>
      <c r="X9" s="21"/>
      <c r="Y9" s="21"/>
      <c r="Z9" s="21"/>
      <c r="AA9" s="21"/>
      <c r="AB9" s="121"/>
      <c r="AC9" s="30"/>
      <c r="AD9" s="2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s="26" customFormat="1" ht="12" customHeight="1" x14ac:dyDescent="0.2">
      <c r="A10" s="19"/>
      <c r="B10" s="30"/>
      <c r="C10" s="21"/>
      <c r="D10" s="21"/>
      <c r="E10" s="29"/>
      <c r="F10" s="30"/>
      <c r="G10" s="21"/>
      <c r="H10" s="130"/>
      <c r="I10" s="130"/>
      <c r="J10" s="130"/>
      <c r="K10" s="121"/>
      <c r="L10" s="30"/>
      <c r="M10" s="21"/>
      <c r="N10" s="127"/>
      <c r="O10" s="127"/>
      <c r="P10" s="21"/>
      <c r="Q10" s="21"/>
      <c r="R10" s="21"/>
      <c r="S10" s="21"/>
      <c r="T10" s="21"/>
      <c r="U10" s="21"/>
      <c r="V10" s="40"/>
      <c r="W10" s="21"/>
      <c r="X10" s="21"/>
      <c r="Y10" s="21"/>
      <c r="Z10" s="21"/>
      <c r="AA10" s="21"/>
      <c r="AB10" s="121"/>
      <c r="AC10" s="21"/>
      <c r="AD10" s="29"/>
      <c r="AE10" s="21"/>
      <c r="AF10" s="21"/>
      <c r="AG10" s="21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s="26" customFormat="1" ht="12" customHeight="1" x14ac:dyDescent="0.2">
      <c r="A11" s="19"/>
      <c r="B11" s="30"/>
      <c r="C11" s="21"/>
      <c r="D11" s="21"/>
      <c r="E11" s="29"/>
      <c r="F11" s="30"/>
      <c r="G11" s="21"/>
      <c r="H11" s="21"/>
      <c r="I11" s="21"/>
      <c r="J11" s="21"/>
      <c r="K11" s="121"/>
      <c r="L11" s="30"/>
      <c r="M11" s="21"/>
      <c r="N11" s="127"/>
      <c r="O11" s="127"/>
      <c r="P11" s="21"/>
      <c r="Q11" s="21"/>
      <c r="R11" s="21"/>
      <c r="S11" s="21"/>
      <c r="T11" s="21"/>
      <c r="U11" s="40"/>
      <c r="V11" s="21"/>
      <c r="W11" s="21"/>
      <c r="X11" s="21"/>
      <c r="Y11" s="21"/>
      <c r="Z11" s="21"/>
      <c r="AA11" s="21"/>
      <c r="AB11" s="121"/>
      <c r="AC11" s="30"/>
      <c r="AD11" s="43"/>
      <c r="AE11" s="44"/>
      <c r="AF11" s="44"/>
      <c r="AG11" s="44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26" customFormat="1" ht="12" customHeight="1" x14ac:dyDescent="0.2">
      <c r="A12" s="19"/>
      <c r="B12" s="30"/>
      <c r="C12" s="21"/>
      <c r="D12" s="21"/>
      <c r="E12" s="29"/>
      <c r="F12" s="30"/>
      <c r="G12" s="21"/>
      <c r="H12" s="21"/>
      <c r="I12" s="21"/>
      <c r="J12" s="21"/>
      <c r="K12" s="45"/>
      <c r="L12" s="31"/>
      <c r="M12" s="21"/>
      <c r="N12" s="127"/>
      <c r="O12" s="127"/>
      <c r="P12" s="21"/>
      <c r="Q12" s="21"/>
      <c r="R12" s="21"/>
      <c r="S12" s="21"/>
      <c r="T12" s="40"/>
      <c r="U12" s="21"/>
      <c r="V12" s="21"/>
      <c r="W12" s="21"/>
      <c r="X12" s="21"/>
      <c r="Y12" s="21"/>
      <c r="Z12" s="21"/>
      <c r="AA12" s="21"/>
      <c r="AB12" s="121"/>
      <c r="AC12" s="46"/>
      <c r="AD12" s="43"/>
      <c r="AE12" s="44"/>
      <c r="AF12" s="44"/>
      <c r="AG12" s="44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26" customFormat="1" ht="12" customHeight="1" x14ac:dyDescent="0.2">
      <c r="A13" s="19"/>
      <c r="B13" s="30"/>
      <c r="C13" s="21"/>
      <c r="D13" s="21"/>
      <c r="E13" s="29"/>
      <c r="F13" s="30"/>
      <c r="G13" s="21"/>
      <c r="H13" s="21"/>
      <c r="I13" s="21"/>
      <c r="J13" s="21"/>
      <c r="K13" s="37"/>
      <c r="L13" s="36"/>
      <c r="M13" s="21"/>
      <c r="N13" s="21"/>
      <c r="O13" s="115"/>
      <c r="P13" s="21"/>
      <c r="Q13" s="21"/>
      <c r="R13" s="21"/>
      <c r="S13" s="40"/>
      <c r="T13" s="21"/>
      <c r="U13" s="21"/>
      <c r="V13" s="123">
        <f>IF(OR(Q4=0,AB8=0,),"",90-ATAN(Q4/AB8)*180/PI())</f>
        <v>41.496468355215541</v>
      </c>
      <c r="W13" s="123"/>
      <c r="X13" s="123"/>
      <c r="Y13" s="123"/>
      <c r="Z13" s="21"/>
      <c r="AA13" s="21"/>
      <c r="AB13" s="121"/>
      <c r="AC13" s="30"/>
      <c r="AD13" s="2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26" customFormat="1" ht="12" customHeight="1" x14ac:dyDescent="0.2">
      <c r="A14" s="19"/>
      <c r="B14" s="30"/>
      <c r="C14" s="21"/>
      <c r="D14" s="21"/>
      <c r="E14" s="29"/>
      <c r="F14" s="30"/>
      <c r="G14" s="21"/>
      <c r="H14" s="21"/>
      <c r="I14" s="21"/>
      <c r="J14" s="21"/>
      <c r="K14" s="120">
        <f>AM5</f>
        <v>1600</v>
      </c>
      <c r="L14" s="30"/>
      <c r="M14" s="21"/>
      <c r="N14" s="21"/>
      <c r="O14" s="115"/>
      <c r="P14" s="21"/>
      <c r="Q14" s="21"/>
      <c r="R14" s="40"/>
      <c r="S14" s="21"/>
      <c r="T14" s="21"/>
      <c r="U14" s="21"/>
      <c r="V14" s="123"/>
      <c r="W14" s="123"/>
      <c r="X14" s="123"/>
      <c r="Y14" s="123"/>
      <c r="Z14" s="21"/>
      <c r="AA14" s="21"/>
      <c r="AB14" s="121"/>
      <c r="AC14" s="30"/>
      <c r="AD14" s="2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26" customFormat="1" ht="12" customHeight="1" x14ac:dyDescent="0.2">
      <c r="A15" s="19"/>
      <c r="B15" s="30"/>
      <c r="C15" s="21"/>
      <c r="D15" s="21"/>
      <c r="E15" s="120">
        <f>AM4</f>
        <v>2790</v>
      </c>
      <c r="F15" s="30"/>
      <c r="G15" s="21"/>
      <c r="H15" s="21"/>
      <c r="I15" s="21"/>
      <c r="J15" s="21"/>
      <c r="K15" s="120"/>
      <c r="L15" s="30"/>
      <c r="M15" s="21"/>
      <c r="N15" s="21"/>
      <c r="O15" s="115"/>
      <c r="P15" s="21"/>
      <c r="Q15" s="40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121"/>
      <c r="AC15" s="30"/>
      <c r="AD15" s="2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</row>
    <row r="16" spans="1:42" s="26" customFormat="1" ht="12" customHeight="1" x14ac:dyDescent="0.2">
      <c r="A16" s="19"/>
      <c r="B16" s="47"/>
      <c r="C16" s="48"/>
      <c r="D16" s="48"/>
      <c r="E16" s="120"/>
      <c r="F16" s="30"/>
      <c r="G16" s="122"/>
      <c r="H16" s="122"/>
      <c r="I16" s="122"/>
      <c r="J16" s="122"/>
      <c r="K16" s="120"/>
      <c r="L16" s="30"/>
      <c r="M16" s="49"/>
      <c r="N16" s="49"/>
      <c r="O16" s="128"/>
      <c r="P16" s="50"/>
      <c r="Q16" s="49"/>
      <c r="R16" s="49"/>
      <c r="S16" s="49"/>
      <c r="T16" s="51"/>
      <c r="U16" s="51"/>
      <c r="V16" s="51"/>
      <c r="W16" s="51"/>
      <c r="X16" s="51"/>
      <c r="Y16" s="51"/>
      <c r="Z16" s="51"/>
      <c r="AA16" s="51"/>
      <c r="AB16" s="32"/>
      <c r="AC16" s="31"/>
      <c r="AD16" s="2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</row>
    <row r="17" spans="1:42" s="26" customFormat="1" ht="12" customHeight="1" x14ac:dyDescent="0.2">
      <c r="A17" s="19"/>
      <c r="B17" s="47"/>
      <c r="C17" s="48"/>
      <c r="D17" s="48"/>
      <c r="E17" s="120"/>
      <c r="F17" s="30"/>
      <c r="G17" s="122"/>
      <c r="H17" s="122"/>
      <c r="I17" s="122"/>
      <c r="J17" s="122"/>
      <c r="K17" s="120"/>
      <c r="L17" s="30"/>
      <c r="M17" s="52"/>
      <c r="N17" s="52"/>
      <c r="O17" s="129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53"/>
      <c r="AC17" s="21"/>
      <c r="AD17" s="2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</row>
    <row r="18" spans="1:42" s="26" customFormat="1" ht="12" customHeight="1" x14ac:dyDescent="0.2">
      <c r="A18" s="19"/>
      <c r="B18" s="30"/>
      <c r="C18" s="21"/>
      <c r="D18" s="21"/>
      <c r="E18" s="120"/>
      <c r="F18" s="30"/>
      <c r="G18" s="21"/>
      <c r="H18" s="21"/>
      <c r="I18" s="21"/>
      <c r="J18" s="21"/>
      <c r="K18" s="120"/>
      <c r="L18" s="30"/>
      <c r="M18" s="21"/>
      <c r="N18" s="21"/>
      <c r="O18" s="115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1:42" s="26" customFormat="1" ht="12" customHeight="1" x14ac:dyDescent="0.2">
      <c r="A19" s="19"/>
      <c r="B19" s="30"/>
      <c r="C19" s="21"/>
      <c r="D19" s="21"/>
      <c r="E19" s="29"/>
      <c r="F19" s="30"/>
      <c r="G19" s="21"/>
      <c r="H19" s="21"/>
      <c r="I19" s="21"/>
      <c r="J19" s="21"/>
      <c r="K19" s="120"/>
      <c r="L19" s="30"/>
      <c r="M19" s="21"/>
      <c r="N19" s="21"/>
      <c r="O19" s="115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1:42" s="26" customFormat="1" ht="12" customHeight="1" x14ac:dyDescent="0.2">
      <c r="A20" s="19"/>
      <c r="B20" s="30"/>
      <c r="C20" s="21"/>
      <c r="D20" s="21"/>
      <c r="E20" s="29"/>
      <c r="F20" s="30"/>
      <c r="G20" s="21"/>
      <c r="H20" s="21"/>
      <c r="I20" s="21"/>
      <c r="J20" s="21"/>
      <c r="K20" s="32"/>
      <c r="L20" s="31"/>
      <c r="M20" s="21"/>
      <c r="N20" s="21"/>
      <c r="O20" s="115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1:42" s="26" customFormat="1" ht="12" customHeight="1" x14ac:dyDescent="0.2">
      <c r="A21" s="19"/>
      <c r="B21" s="30"/>
      <c r="C21" s="21"/>
      <c r="D21" s="21"/>
      <c r="E21" s="29"/>
      <c r="F21" s="30"/>
      <c r="G21" s="21"/>
      <c r="H21" s="21"/>
      <c r="I21" s="21"/>
      <c r="J21" s="21"/>
      <c r="K21" s="37"/>
      <c r="L21" s="36"/>
      <c r="M21" s="21"/>
      <c r="N21" s="127"/>
      <c r="O21" s="127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1:42" s="26" customFormat="1" ht="12" customHeight="1" x14ac:dyDescent="0.2">
      <c r="A22" s="19"/>
      <c r="B22" s="30"/>
      <c r="C22" s="21"/>
      <c r="D22" s="21"/>
      <c r="E22" s="29"/>
      <c r="F22" s="30"/>
      <c r="G22" s="21"/>
      <c r="H22" s="21"/>
      <c r="I22" s="21"/>
      <c r="J22" s="21"/>
      <c r="K22" s="120">
        <f>AM6</f>
        <v>840</v>
      </c>
      <c r="L22" s="30"/>
      <c r="M22" s="42"/>
      <c r="N22" s="127"/>
      <c r="O22" s="127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1:42" s="26" customFormat="1" ht="12" customHeight="1" x14ac:dyDescent="0.2">
      <c r="A23" s="19"/>
      <c r="B23" s="30"/>
      <c r="C23" s="21"/>
      <c r="D23" s="21"/>
      <c r="E23" s="29"/>
      <c r="F23" s="30"/>
      <c r="G23" s="122"/>
      <c r="H23" s="122"/>
      <c r="I23" s="122"/>
      <c r="J23" s="122"/>
      <c r="K23" s="120"/>
      <c r="L23" s="30"/>
      <c r="M23" s="21"/>
      <c r="N23" s="127"/>
      <c r="O23" s="127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1:42" s="26" customFormat="1" ht="12" customHeight="1" x14ac:dyDescent="0.2">
      <c r="A24" s="19"/>
      <c r="B24" s="30"/>
      <c r="C24" s="21"/>
      <c r="D24" s="21"/>
      <c r="E24" s="29"/>
      <c r="F24" s="30"/>
      <c r="G24" s="122"/>
      <c r="H24" s="122"/>
      <c r="I24" s="122"/>
      <c r="J24" s="122"/>
      <c r="K24" s="120"/>
      <c r="L24" s="30"/>
      <c r="M24" s="21"/>
      <c r="N24" s="127"/>
      <c r="O24" s="127"/>
      <c r="P24" s="21"/>
      <c r="Q24" s="42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5"/>
      <c r="AE24" s="56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56"/>
    </row>
    <row r="25" spans="1:42" s="26" customFormat="1" ht="12" customHeight="1" x14ac:dyDescent="0.2">
      <c r="A25" s="19"/>
      <c r="B25" s="30"/>
      <c r="C25" s="21"/>
      <c r="D25" s="21"/>
      <c r="E25" s="29"/>
      <c r="F25" s="30"/>
      <c r="G25" s="21"/>
      <c r="H25" s="21"/>
      <c r="I25" s="21"/>
      <c r="J25" s="21"/>
      <c r="K25" s="120"/>
      <c r="L25" s="30"/>
      <c r="M25" s="21"/>
      <c r="N25" s="127"/>
      <c r="O25" s="127"/>
      <c r="P25" s="21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5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</row>
    <row r="26" spans="1:42" s="26" customFormat="1" ht="12" customHeight="1" x14ac:dyDescent="0.2">
      <c r="A26" s="19"/>
      <c r="B26" s="30"/>
      <c r="C26" s="21"/>
      <c r="D26" s="21"/>
      <c r="E26" s="32"/>
      <c r="F26" s="31"/>
      <c r="G26" s="21"/>
      <c r="H26" s="21"/>
      <c r="I26" s="21"/>
      <c r="J26" s="21"/>
      <c r="K26" s="32"/>
      <c r="L26" s="31"/>
      <c r="M26" s="21"/>
      <c r="N26" s="127"/>
      <c r="O26" s="127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</row>
    <row r="27" spans="1:42" s="26" customFormat="1" ht="12" customHeight="1" x14ac:dyDescent="0.2">
      <c r="A27" s="19"/>
      <c r="B27" s="46"/>
      <c r="C27" s="127"/>
      <c r="D27" s="127"/>
      <c r="E27" s="57"/>
      <c r="F27" s="127"/>
      <c r="G27" s="127"/>
      <c r="H27" s="127"/>
      <c r="I27" s="127"/>
      <c r="J27" s="127"/>
      <c r="K27" s="57"/>
      <c r="L27" s="127"/>
      <c r="M27" s="127"/>
      <c r="N27" s="127"/>
      <c r="O27" s="127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</row>
    <row r="28" spans="1:42" s="26" customFormat="1" ht="12" customHeight="1" x14ac:dyDescent="0.2">
      <c r="A28" s="19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32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</row>
    <row r="29" spans="1:42" s="19" customFormat="1" ht="6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42" s="19" customFormat="1" ht="12" customHeight="1" x14ac:dyDescent="0.2">
      <c r="B30" s="107" t="s">
        <v>29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56"/>
    </row>
    <row r="31" spans="1:42" s="19" customFormat="1" ht="3" customHeight="1" x14ac:dyDescent="0.2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</row>
    <row r="32" spans="1:42" s="19" customFormat="1" ht="3" customHeight="1" x14ac:dyDescent="0.2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</row>
    <row r="33" spans="1:42" s="19" customFormat="1" ht="12" customHeight="1" x14ac:dyDescent="0.2">
      <c r="A33" s="21"/>
      <c r="B33" s="109" t="s">
        <v>30</v>
      </c>
      <c r="C33" s="110"/>
      <c r="D33" s="110"/>
      <c r="E33" s="110"/>
      <c r="F33" s="110"/>
      <c r="G33" s="110"/>
      <c r="H33" s="110"/>
      <c r="I33" s="11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5"/>
      <c r="AP33" s="21"/>
    </row>
    <row r="34" spans="1:42" s="19" customFormat="1" ht="12" customHeight="1" x14ac:dyDescent="0.2">
      <c r="A34" s="21"/>
      <c r="B34" s="111"/>
      <c r="C34" s="112"/>
      <c r="D34" s="112"/>
      <c r="E34" s="112"/>
      <c r="F34" s="112"/>
      <c r="G34" s="112"/>
      <c r="H34" s="112"/>
      <c r="I34" s="112"/>
      <c r="J34" s="21"/>
      <c r="K34" s="21"/>
      <c r="L34" s="21"/>
      <c r="M34" s="21"/>
      <c r="N34" s="31"/>
      <c r="O34" s="113">
        <f>0.5*O48</f>
        <v>550</v>
      </c>
      <c r="P34" s="113"/>
      <c r="Q34" s="113"/>
      <c r="R34" s="113"/>
      <c r="S34" s="113"/>
      <c r="T34" s="113"/>
      <c r="U34" s="59"/>
      <c r="V34" s="33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9"/>
      <c r="AP34" s="21"/>
    </row>
    <row r="35" spans="1:42" s="19" customFormat="1" ht="12" customHeight="1" x14ac:dyDescent="0.2">
      <c r="B35" s="30"/>
      <c r="C35" s="21"/>
      <c r="D35" s="21"/>
      <c r="E35" s="21"/>
      <c r="F35" s="21"/>
      <c r="G35" s="21"/>
      <c r="H35" s="21"/>
      <c r="I35" s="21"/>
      <c r="J35" s="21"/>
      <c r="K35" s="21"/>
      <c r="L35" s="60"/>
      <c r="M35" s="61"/>
      <c r="N35" s="36"/>
      <c r="O35" s="23"/>
      <c r="P35" s="23"/>
      <c r="Q35" s="23"/>
      <c r="R35" s="23"/>
      <c r="S35" s="23"/>
      <c r="T35" s="23"/>
      <c r="U35" s="37"/>
      <c r="V35" s="30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9"/>
      <c r="AP35" s="21"/>
    </row>
    <row r="36" spans="1:42" s="19" customFormat="1" ht="12" customHeight="1" x14ac:dyDescent="0.2">
      <c r="B36" s="30"/>
      <c r="C36" s="21"/>
      <c r="D36" s="21"/>
      <c r="E36" s="21"/>
      <c r="F36" s="21"/>
      <c r="G36" s="21"/>
      <c r="H36" s="21"/>
      <c r="I36" s="21"/>
      <c r="J36" s="21"/>
      <c r="K36" s="21"/>
      <c r="L36" s="41"/>
      <c r="M36" s="60"/>
      <c r="N36" s="21"/>
      <c r="O36" s="21"/>
      <c r="P36" s="21"/>
      <c r="Q36" s="21"/>
      <c r="R36" s="21"/>
      <c r="S36" s="21"/>
      <c r="T36" s="21"/>
      <c r="U36" s="62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9"/>
    </row>
    <row r="37" spans="1:42" s="19" customFormat="1" ht="12" customHeight="1" x14ac:dyDescent="0.2">
      <c r="B37" s="30"/>
      <c r="C37" s="21"/>
      <c r="D37" s="21"/>
      <c r="E37" s="21"/>
      <c r="F37" s="21"/>
      <c r="G37" s="21"/>
      <c r="H37" s="21"/>
      <c r="I37" s="21"/>
      <c r="J37" s="21"/>
      <c r="K37" s="37"/>
      <c r="L37" s="23"/>
      <c r="M37" s="114"/>
      <c r="N37" s="60"/>
      <c r="O37" s="21"/>
      <c r="P37" s="21"/>
      <c r="Q37" s="21"/>
      <c r="R37" s="21"/>
      <c r="S37" s="21"/>
      <c r="T37" s="21"/>
      <c r="U37" s="62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9"/>
    </row>
    <row r="38" spans="1:42" s="19" customFormat="1" ht="12" customHeight="1" x14ac:dyDescent="0.2">
      <c r="B38" s="30"/>
      <c r="C38" s="21"/>
      <c r="D38" s="21"/>
      <c r="E38" s="21"/>
      <c r="F38" s="21"/>
      <c r="G38" s="21"/>
      <c r="H38" s="21"/>
      <c r="I38" s="21"/>
      <c r="J38" s="21"/>
      <c r="K38" s="120">
        <f>AL52</f>
        <v>1300</v>
      </c>
      <c r="L38" s="21"/>
      <c r="M38" s="114"/>
      <c r="N38" s="21"/>
      <c r="O38" s="60"/>
      <c r="P38" s="21"/>
      <c r="Q38" s="21"/>
      <c r="R38" s="21"/>
      <c r="S38" s="21"/>
      <c r="T38" s="21"/>
      <c r="U38" s="62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9"/>
    </row>
    <row r="39" spans="1:42" s="19" customFormat="1" ht="12" customHeight="1" x14ac:dyDescent="0.2">
      <c r="B39" s="30"/>
      <c r="C39" s="21"/>
      <c r="D39" s="21"/>
      <c r="E39" s="21"/>
      <c r="F39" s="21"/>
      <c r="G39" s="21"/>
      <c r="H39" s="21"/>
      <c r="I39" s="21"/>
      <c r="J39" s="21"/>
      <c r="K39" s="120"/>
      <c r="L39" s="21"/>
      <c r="M39" s="114"/>
      <c r="N39" s="21"/>
      <c r="O39" s="21"/>
      <c r="P39" s="60"/>
      <c r="Q39" s="21"/>
      <c r="R39" s="21"/>
      <c r="S39" s="21"/>
      <c r="T39" s="21"/>
      <c r="U39" s="62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9"/>
    </row>
    <row r="40" spans="1:42" s="19" customFormat="1" ht="12" customHeight="1" x14ac:dyDescent="0.2">
      <c r="B40" s="30"/>
      <c r="C40" s="21"/>
      <c r="D40" s="21"/>
      <c r="E40" s="21"/>
      <c r="F40" s="122"/>
      <c r="G40" s="122"/>
      <c r="H40" s="122"/>
      <c r="I40" s="122"/>
      <c r="J40" s="122"/>
      <c r="K40" s="120"/>
      <c r="L40" s="21"/>
      <c r="M40" s="114"/>
      <c r="N40" s="21"/>
      <c r="O40" s="21"/>
      <c r="P40" s="21"/>
      <c r="Q40" s="60"/>
      <c r="R40" s="21"/>
      <c r="S40" s="21"/>
      <c r="T40" s="21"/>
      <c r="U40" s="62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9"/>
    </row>
    <row r="41" spans="1:42" s="19" customFormat="1" ht="12" customHeight="1" x14ac:dyDescent="0.2">
      <c r="B41" s="30"/>
      <c r="C41" s="21"/>
      <c r="D41" s="21"/>
      <c r="E41" s="21"/>
      <c r="F41" s="122"/>
      <c r="G41" s="122"/>
      <c r="H41" s="122"/>
      <c r="I41" s="122"/>
      <c r="J41" s="122"/>
      <c r="K41" s="120"/>
      <c r="L41" s="21"/>
      <c r="M41" s="114"/>
      <c r="N41" s="21"/>
      <c r="O41" s="21"/>
      <c r="P41" s="21"/>
      <c r="Q41" s="21"/>
      <c r="R41" s="60"/>
      <c r="S41" s="21"/>
      <c r="T41" s="21"/>
      <c r="U41" s="62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9"/>
    </row>
    <row r="42" spans="1:42" s="19" customFormat="1" ht="12" customHeight="1" x14ac:dyDescent="0.2">
      <c r="B42" s="30"/>
      <c r="C42" s="21"/>
      <c r="D42" s="21"/>
      <c r="E42" s="21"/>
      <c r="F42" s="21"/>
      <c r="G42" s="21"/>
      <c r="H42" s="21"/>
      <c r="I42" s="21"/>
      <c r="J42" s="21"/>
      <c r="K42" s="120"/>
      <c r="L42" s="21"/>
      <c r="M42" s="114"/>
      <c r="N42" s="21"/>
      <c r="O42" s="123">
        <f>IF(OR(K38=0,O34=0,),"",ATAN(K38/O34)*180/PI())</f>
        <v>67.067899562410219</v>
      </c>
      <c r="P42" s="123"/>
      <c r="Q42" s="123"/>
      <c r="R42" s="21"/>
      <c r="S42" s="60"/>
      <c r="T42" s="21"/>
      <c r="U42" s="62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9"/>
    </row>
    <row r="43" spans="1:42" s="19" customFormat="1" ht="12" customHeight="1" x14ac:dyDescent="0.2">
      <c r="B43" s="30"/>
      <c r="C43" s="21"/>
      <c r="D43" s="21"/>
      <c r="E43" s="21"/>
      <c r="F43" s="21"/>
      <c r="G43" s="21"/>
      <c r="H43" s="21"/>
      <c r="I43" s="21"/>
      <c r="J43" s="21"/>
      <c r="K43" s="120"/>
      <c r="L43" s="21"/>
      <c r="M43" s="114"/>
      <c r="N43" s="21"/>
      <c r="O43" s="123"/>
      <c r="P43" s="123"/>
      <c r="Q43" s="123"/>
      <c r="R43" s="21"/>
      <c r="S43" s="21"/>
      <c r="T43" s="60"/>
      <c r="U43" s="62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9"/>
    </row>
    <row r="44" spans="1:42" s="19" customFormat="1" ht="12" customHeight="1" x14ac:dyDescent="0.2">
      <c r="B44" s="30"/>
      <c r="C44" s="21"/>
      <c r="D44" s="21"/>
      <c r="E44" s="21"/>
      <c r="F44" s="21"/>
      <c r="G44" s="21"/>
      <c r="H44" s="21"/>
      <c r="I44" s="21"/>
      <c r="J44" s="21"/>
      <c r="K44" s="32"/>
      <c r="L44" s="31"/>
      <c r="M44" s="114"/>
      <c r="N44" s="21"/>
      <c r="O44" s="21"/>
      <c r="P44" s="21"/>
      <c r="Q44" s="21"/>
      <c r="R44" s="21"/>
      <c r="S44" s="21"/>
      <c r="T44" s="21"/>
      <c r="U44" s="63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42"/>
      <c r="AH44" s="21"/>
      <c r="AI44" s="21"/>
      <c r="AJ44" s="21"/>
      <c r="AK44" s="21"/>
      <c r="AL44" s="21"/>
      <c r="AM44" s="21"/>
      <c r="AN44" s="21"/>
      <c r="AO44" s="29"/>
    </row>
    <row r="45" spans="1:42" s="19" customFormat="1" ht="12" customHeight="1" x14ac:dyDescent="0.2">
      <c r="A45" s="20"/>
      <c r="B45" s="38"/>
      <c r="C45" s="64"/>
      <c r="D45" s="64"/>
      <c r="E45" s="64"/>
      <c r="F45" s="64"/>
      <c r="G45" s="64"/>
      <c r="H45" s="64"/>
      <c r="I45" s="64"/>
      <c r="J45" s="64"/>
      <c r="K45" s="65"/>
      <c r="L45" s="114"/>
      <c r="M45" s="114"/>
      <c r="N45" s="115"/>
      <c r="O45" s="115"/>
      <c r="P45" s="115"/>
      <c r="Q45" s="115"/>
      <c r="R45" s="115"/>
      <c r="S45" s="115"/>
      <c r="T45" s="115"/>
      <c r="U45" s="116"/>
      <c r="V45" s="117"/>
      <c r="W45" s="115"/>
      <c r="X45" s="115"/>
      <c r="Y45" s="115"/>
      <c r="Z45" s="115"/>
      <c r="AA45" s="115"/>
      <c r="AB45" s="115"/>
      <c r="AC45" s="115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6"/>
    </row>
    <row r="46" spans="1:42" s="19" customFormat="1" ht="12" customHeight="1" x14ac:dyDescent="0.2">
      <c r="A46" s="20"/>
      <c r="B46" s="38"/>
      <c r="C46" s="64"/>
      <c r="D46" s="64"/>
      <c r="E46" s="64"/>
      <c r="F46" s="64"/>
      <c r="G46" s="64"/>
      <c r="H46" s="64"/>
      <c r="I46" s="64"/>
      <c r="J46" s="64"/>
      <c r="K46" s="67"/>
      <c r="L46" s="114"/>
      <c r="M46" s="114"/>
      <c r="N46" s="21"/>
      <c r="O46" s="21"/>
      <c r="P46" s="21"/>
      <c r="Q46" s="21"/>
      <c r="R46" s="21"/>
      <c r="S46" s="21"/>
      <c r="T46" s="21"/>
      <c r="U46" s="62"/>
      <c r="V46" s="21"/>
      <c r="W46" s="21"/>
      <c r="X46" s="21"/>
      <c r="Y46" s="21"/>
      <c r="Z46" s="21"/>
      <c r="AA46" s="21"/>
      <c r="AB46" s="21"/>
      <c r="AC46" s="21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6"/>
    </row>
    <row r="47" spans="1:42" s="19" customFormat="1" ht="12" customHeight="1" x14ac:dyDescent="0.2">
      <c r="B47" s="3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31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33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9"/>
    </row>
    <row r="48" spans="1:42" s="19" customFormat="1" ht="12" customHeight="1" x14ac:dyDescent="0.2">
      <c r="B48" s="3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61"/>
      <c r="N48" s="36"/>
      <c r="O48" s="118">
        <f>AL53</f>
        <v>1100</v>
      </c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61"/>
      <c r="AD48" s="30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9"/>
    </row>
    <row r="49" spans="1:42" s="19" customFormat="1" ht="12" customHeight="1" x14ac:dyDescent="0.2"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32"/>
    </row>
    <row r="50" spans="1:42" s="19" customFormat="1" ht="6" customHeight="1" x14ac:dyDescent="0.2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21"/>
      <c r="AD50" s="21"/>
      <c r="AE50" s="21"/>
      <c r="AF50" s="21"/>
      <c r="AG50" s="21"/>
      <c r="AH50" s="21"/>
      <c r="AI50" s="21"/>
      <c r="AJ50" s="21"/>
      <c r="AK50" s="21"/>
      <c r="AL50" s="21"/>
    </row>
    <row r="51" spans="1:42" s="19" customFormat="1" ht="12" customHeight="1" x14ac:dyDescent="0.2">
      <c r="M51" s="21"/>
      <c r="N51" s="21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21"/>
      <c r="AD51" s="21"/>
      <c r="AE51" s="119" t="s">
        <v>24</v>
      </c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</row>
    <row r="52" spans="1:42" s="19" customFormat="1" ht="12" customHeight="1" x14ac:dyDescent="0.2">
      <c r="B52" s="108" t="s">
        <v>31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E52" s="105" t="s">
        <v>25</v>
      </c>
      <c r="AF52" s="105"/>
      <c r="AG52" s="105"/>
      <c r="AH52" s="105"/>
      <c r="AI52" s="105"/>
      <c r="AJ52" s="105"/>
      <c r="AK52" s="105"/>
      <c r="AL52" s="106">
        <v>1300</v>
      </c>
      <c r="AM52" s="106"/>
      <c r="AN52" s="106"/>
      <c r="AO52" s="106"/>
    </row>
    <row r="53" spans="1:42" s="19" customFormat="1" ht="12" customHeight="1" x14ac:dyDescent="0.2">
      <c r="AC53" s="56"/>
      <c r="AD53" s="56"/>
      <c r="AE53" s="105" t="s">
        <v>32</v>
      </c>
      <c r="AF53" s="105"/>
      <c r="AG53" s="105"/>
      <c r="AH53" s="105"/>
      <c r="AI53" s="105"/>
      <c r="AJ53" s="105"/>
      <c r="AK53" s="105"/>
      <c r="AL53" s="106">
        <v>1100</v>
      </c>
      <c r="AM53" s="106"/>
      <c r="AN53" s="106"/>
      <c r="AO53" s="106"/>
    </row>
    <row r="54" spans="1:42" s="19" customFormat="1" ht="3" customHeight="1" x14ac:dyDescent="0.2">
      <c r="A54" s="59"/>
      <c r="B54" s="59"/>
      <c r="C54" s="59"/>
      <c r="D54" s="59"/>
      <c r="E54" s="59"/>
    </row>
    <row r="55" spans="1:42" s="26" customFormat="1" ht="3" customHeight="1" x14ac:dyDescent="0.2">
      <c r="A55" s="19"/>
      <c r="C55" s="27"/>
      <c r="D55" s="27"/>
      <c r="E55" s="27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spans="1:42" s="26" customFormat="1" ht="12" customHeight="1" x14ac:dyDescent="0.2">
      <c r="A56" s="19"/>
      <c r="B56" s="109" t="s">
        <v>33</v>
      </c>
      <c r="C56" s="110"/>
      <c r="D56" s="110"/>
      <c r="E56" s="110"/>
      <c r="F56" s="110"/>
      <c r="G56" s="110"/>
      <c r="H56" s="110"/>
      <c r="I56" s="110"/>
      <c r="J56" s="110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5"/>
      <c r="AP56" s="21"/>
    </row>
    <row r="57" spans="1:42" s="26" customFormat="1" ht="12" customHeight="1" thickBot="1" x14ac:dyDescent="0.25">
      <c r="A57" s="19"/>
      <c r="B57" s="111"/>
      <c r="C57" s="112"/>
      <c r="D57" s="112"/>
      <c r="E57" s="112"/>
      <c r="F57" s="112"/>
      <c r="G57" s="112"/>
      <c r="H57" s="112"/>
      <c r="I57" s="112"/>
      <c r="J57" s="112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41"/>
      <c r="AH57" s="21"/>
      <c r="AI57" s="21"/>
      <c r="AJ57" s="21"/>
      <c r="AK57" s="21"/>
      <c r="AL57" s="21"/>
      <c r="AM57" s="21"/>
      <c r="AN57" s="41"/>
      <c r="AO57" s="29"/>
      <c r="AP57" s="21"/>
    </row>
    <row r="58" spans="1:42" s="26" customFormat="1" ht="12" customHeight="1" x14ac:dyDescent="0.2">
      <c r="A58" s="19"/>
      <c r="B58" s="3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37"/>
      <c r="AG58" s="23"/>
      <c r="AH58" s="70"/>
      <c r="AI58" s="71"/>
      <c r="AJ58" s="71"/>
      <c r="AK58" s="71"/>
      <c r="AL58" s="71"/>
      <c r="AM58" s="37"/>
      <c r="AN58" s="23"/>
      <c r="AO58" s="29"/>
      <c r="AP58" s="21"/>
    </row>
    <row r="59" spans="1:42" s="26" customFormat="1" ht="12" customHeight="1" x14ac:dyDescent="0.2">
      <c r="A59" s="19"/>
      <c r="B59" s="30"/>
      <c r="C59" s="72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20">
        <f>Z87</f>
        <v>22700</v>
      </c>
      <c r="AG59" s="21"/>
      <c r="AH59" s="73"/>
      <c r="AI59" s="21"/>
      <c r="AJ59" s="21"/>
      <c r="AK59" s="21"/>
      <c r="AL59" s="21"/>
      <c r="AM59" s="121">
        <f>AF59-K69</f>
        <v>20100</v>
      </c>
      <c r="AN59" s="21"/>
      <c r="AO59" s="29"/>
      <c r="AP59" s="21"/>
    </row>
    <row r="60" spans="1:42" s="26" customFormat="1" ht="12" customHeight="1" x14ac:dyDescent="0.2">
      <c r="A60" s="19"/>
      <c r="B60" s="30"/>
      <c r="C60" s="21"/>
      <c r="D60" s="72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20"/>
      <c r="AG60" s="21"/>
      <c r="AH60" s="73"/>
      <c r="AI60" s="21"/>
      <c r="AJ60" s="21"/>
      <c r="AK60" s="21"/>
      <c r="AL60" s="21"/>
      <c r="AM60" s="121"/>
      <c r="AN60" s="21"/>
      <c r="AO60" s="29"/>
      <c r="AP60" s="21"/>
    </row>
    <row r="61" spans="1:42" s="26" customFormat="1" ht="12" customHeight="1" x14ac:dyDescent="0.2">
      <c r="A61" s="19"/>
      <c r="B61" s="30"/>
      <c r="C61" s="21"/>
      <c r="D61" s="21"/>
      <c r="E61" s="7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20"/>
      <c r="AG61" s="21"/>
      <c r="AH61" s="73"/>
      <c r="AI61" s="21"/>
      <c r="AJ61" s="21"/>
      <c r="AK61" s="21"/>
      <c r="AL61" s="21"/>
      <c r="AM61" s="121"/>
      <c r="AN61" s="21"/>
      <c r="AO61" s="29"/>
      <c r="AP61" s="21"/>
    </row>
    <row r="62" spans="1:42" s="26" customFormat="1" ht="12" customHeight="1" x14ac:dyDescent="0.2">
      <c r="A62" s="19"/>
      <c r="B62" s="30"/>
      <c r="C62" s="21"/>
      <c r="D62" s="21"/>
      <c r="E62" s="21"/>
      <c r="F62" s="72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20"/>
      <c r="AG62" s="21"/>
      <c r="AH62" s="73"/>
      <c r="AI62" s="21"/>
      <c r="AJ62" s="21"/>
      <c r="AK62" s="21"/>
      <c r="AL62" s="21"/>
      <c r="AM62" s="121"/>
      <c r="AN62" s="21"/>
      <c r="AO62" s="29"/>
      <c r="AP62" s="122"/>
    </row>
    <row r="63" spans="1:42" s="26" customFormat="1" ht="12" customHeight="1" x14ac:dyDescent="0.2">
      <c r="A63" s="19"/>
      <c r="B63" s="30"/>
      <c r="C63" s="21"/>
      <c r="D63" s="21"/>
      <c r="E63" s="21"/>
      <c r="F63" s="21"/>
      <c r="G63" s="72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20"/>
      <c r="AG63" s="21"/>
      <c r="AH63" s="73"/>
      <c r="AI63" s="21"/>
      <c r="AJ63" s="21"/>
      <c r="AK63" s="21"/>
      <c r="AL63" s="21"/>
      <c r="AM63" s="121"/>
      <c r="AN63" s="21"/>
      <c r="AO63" s="29"/>
      <c r="AP63" s="122"/>
    </row>
    <row r="64" spans="1:42" s="26" customFormat="1" ht="12" customHeight="1" x14ac:dyDescent="0.2">
      <c r="A64" s="19"/>
      <c r="B64" s="30"/>
      <c r="C64" s="21"/>
      <c r="D64" s="21"/>
      <c r="E64" s="21"/>
      <c r="F64" s="21"/>
      <c r="G64" s="21"/>
      <c r="H64" s="72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20"/>
      <c r="AG64" s="21"/>
      <c r="AH64" s="73"/>
      <c r="AI64" s="21"/>
      <c r="AJ64" s="21"/>
      <c r="AK64" s="21"/>
      <c r="AL64" s="21"/>
      <c r="AM64" s="121"/>
      <c r="AN64" s="21"/>
      <c r="AO64" s="29"/>
      <c r="AP64" s="21"/>
    </row>
    <row r="65" spans="1:42" s="26" customFormat="1" ht="12" customHeight="1" x14ac:dyDescent="0.2">
      <c r="A65" s="19"/>
      <c r="B65" s="30"/>
      <c r="C65" s="21"/>
      <c r="D65" s="21"/>
      <c r="E65" s="21"/>
      <c r="F65" s="21"/>
      <c r="G65" s="41"/>
      <c r="H65" s="74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123">
        <f>IF(OR(AM59=0,J80=0,),"",ATAN(AM59/J80)*180/PI())</f>
        <v>48.154842864791974</v>
      </c>
      <c r="U65" s="123"/>
      <c r="V65" s="123"/>
      <c r="W65" s="21"/>
      <c r="X65" s="21"/>
      <c r="Y65" s="21"/>
      <c r="Z65" s="21"/>
      <c r="AA65" s="21"/>
      <c r="AB65" s="21"/>
      <c r="AC65" s="21"/>
      <c r="AD65" s="21"/>
      <c r="AE65" s="21"/>
      <c r="AF65" s="120"/>
      <c r="AG65" s="21"/>
      <c r="AH65" s="73"/>
      <c r="AI65" s="21"/>
      <c r="AJ65" s="21"/>
      <c r="AK65" s="21"/>
      <c r="AL65" s="21"/>
      <c r="AM65" s="121"/>
      <c r="AN65" s="21"/>
      <c r="AO65" s="29"/>
      <c r="AP65" s="21"/>
    </row>
    <row r="66" spans="1:42" s="26" customFormat="1" ht="12" customHeight="1" x14ac:dyDescent="0.2">
      <c r="A66" s="19"/>
      <c r="B66" s="30"/>
      <c r="C66" s="21"/>
      <c r="D66" s="21"/>
      <c r="E66" s="21"/>
      <c r="F66" s="37"/>
      <c r="G66" s="23"/>
      <c r="H66" s="75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23"/>
      <c r="U66" s="123"/>
      <c r="V66" s="123"/>
      <c r="W66" s="21"/>
      <c r="X66" s="21"/>
      <c r="Y66" s="21"/>
      <c r="Z66" s="21"/>
      <c r="AA66" s="21"/>
      <c r="AB66" s="21"/>
      <c r="AC66" s="21"/>
      <c r="AD66" s="21"/>
      <c r="AE66" s="21"/>
      <c r="AF66" s="120"/>
      <c r="AG66" s="21"/>
      <c r="AH66" s="73"/>
      <c r="AI66" s="21"/>
      <c r="AJ66" s="21"/>
      <c r="AK66" s="21"/>
      <c r="AL66" s="21"/>
      <c r="AM66" s="121"/>
      <c r="AN66" s="21"/>
      <c r="AO66" s="29"/>
      <c r="AP66" s="21"/>
    </row>
    <row r="67" spans="1:42" s="26" customFormat="1" ht="12" customHeight="1" x14ac:dyDescent="0.2">
      <c r="A67" s="19"/>
      <c r="B67" s="124">
        <f>Z86</f>
        <v>1600</v>
      </c>
      <c r="C67" s="125"/>
      <c r="D67" s="125"/>
      <c r="E67" s="125"/>
      <c r="F67" s="126"/>
      <c r="G67" s="21"/>
      <c r="H67" s="75"/>
      <c r="I67" s="21"/>
      <c r="J67" s="21"/>
      <c r="K67" s="21"/>
      <c r="L67" s="4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20"/>
      <c r="AG67" s="49"/>
      <c r="AH67" s="76"/>
      <c r="AI67" s="49"/>
      <c r="AJ67" s="49"/>
      <c r="AK67" s="49"/>
      <c r="AL67" s="49"/>
      <c r="AM67" s="32"/>
      <c r="AN67" s="31"/>
      <c r="AO67" s="29"/>
      <c r="AP67" s="21"/>
    </row>
    <row r="68" spans="1:42" s="26" customFormat="1" ht="12" customHeight="1" x14ac:dyDescent="0.2">
      <c r="A68" s="19"/>
      <c r="B68" s="124"/>
      <c r="C68" s="125"/>
      <c r="D68" s="125"/>
      <c r="E68" s="125"/>
      <c r="F68" s="126"/>
      <c r="G68" s="21"/>
      <c r="H68" s="77"/>
      <c r="I68" s="78"/>
      <c r="J68" s="78"/>
      <c r="K68" s="37"/>
      <c r="L68" s="23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120"/>
      <c r="AG68" s="21"/>
      <c r="AH68" s="73"/>
      <c r="AI68" s="21"/>
      <c r="AJ68" s="21"/>
      <c r="AK68" s="21"/>
      <c r="AL68" s="21"/>
      <c r="AM68" s="40"/>
      <c r="AN68" s="23"/>
      <c r="AO68" s="29"/>
      <c r="AP68" s="21"/>
    </row>
    <row r="69" spans="1:42" s="26" customFormat="1" ht="12" customHeight="1" x14ac:dyDescent="0.2">
      <c r="A69" s="19"/>
      <c r="B69" s="30"/>
      <c r="C69" s="21"/>
      <c r="D69" s="21"/>
      <c r="E69" s="21"/>
      <c r="F69" s="32"/>
      <c r="G69" s="41"/>
      <c r="H69" s="75"/>
      <c r="I69" s="21"/>
      <c r="J69" s="21"/>
      <c r="K69" s="121">
        <f>F71+(B67/2)</f>
        <v>2600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120"/>
      <c r="AG69" s="21"/>
      <c r="AH69" s="73"/>
      <c r="AI69" s="21"/>
      <c r="AJ69" s="21"/>
      <c r="AK69" s="21"/>
      <c r="AL69" s="21"/>
      <c r="AM69" s="21"/>
      <c r="AN69" s="21"/>
      <c r="AO69" s="29"/>
      <c r="AP69" s="21"/>
    </row>
    <row r="70" spans="1:42" s="26" customFormat="1" ht="12" customHeight="1" x14ac:dyDescent="0.2">
      <c r="A70" s="19"/>
      <c r="B70" s="30"/>
      <c r="C70" s="21"/>
      <c r="D70" s="21"/>
      <c r="E70" s="21"/>
      <c r="F70" s="37"/>
      <c r="G70" s="23"/>
      <c r="H70" s="74"/>
      <c r="I70" s="21"/>
      <c r="J70" s="21"/>
      <c r="K70" s="1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120"/>
      <c r="AG70" s="21"/>
      <c r="AH70" s="73"/>
      <c r="AI70" s="21"/>
      <c r="AJ70" s="21"/>
      <c r="AK70" s="21"/>
      <c r="AL70" s="21"/>
      <c r="AM70" s="21"/>
      <c r="AN70" s="21"/>
      <c r="AO70" s="29"/>
      <c r="AP70" s="21"/>
    </row>
    <row r="71" spans="1:42" s="26" customFormat="1" ht="12" customHeight="1" x14ac:dyDescent="0.2">
      <c r="A71" s="19"/>
      <c r="B71" s="30"/>
      <c r="C71" s="21"/>
      <c r="D71" s="21"/>
      <c r="E71" s="21"/>
      <c r="F71" s="120">
        <f>Z85</f>
        <v>1800</v>
      </c>
      <c r="G71" s="42"/>
      <c r="H71" s="74"/>
      <c r="I71" s="21"/>
      <c r="J71" s="21"/>
      <c r="K71" s="1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120"/>
      <c r="AG71" s="21"/>
      <c r="AH71" s="73"/>
      <c r="AI71" s="21"/>
      <c r="AJ71" s="21"/>
      <c r="AK71" s="21"/>
      <c r="AL71" s="21"/>
      <c r="AM71" s="21"/>
      <c r="AN71" s="21"/>
      <c r="AO71" s="29"/>
      <c r="AP71" s="21"/>
    </row>
    <row r="72" spans="1:42" s="26" customFormat="1" ht="12" customHeight="1" x14ac:dyDescent="0.2">
      <c r="A72" s="19"/>
      <c r="B72" s="30"/>
      <c r="C72" s="21"/>
      <c r="D72" s="21"/>
      <c r="E72" s="21"/>
      <c r="F72" s="120"/>
      <c r="G72" s="21"/>
      <c r="H72" s="74"/>
      <c r="I72" s="21"/>
      <c r="J72" s="21"/>
      <c r="K72" s="1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120"/>
      <c r="AG72" s="21"/>
      <c r="AH72" s="73"/>
      <c r="AI72" s="21"/>
      <c r="AJ72" s="21"/>
      <c r="AK72" s="21"/>
      <c r="AL72" s="21"/>
      <c r="AM72" s="21"/>
      <c r="AN72" s="21"/>
      <c r="AO72" s="29"/>
      <c r="AP72" s="21"/>
    </row>
    <row r="73" spans="1:42" s="26" customFormat="1" ht="12" customHeight="1" x14ac:dyDescent="0.2">
      <c r="A73" s="19"/>
      <c r="B73" s="30"/>
      <c r="C73" s="21"/>
      <c r="D73" s="21"/>
      <c r="E73" s="21"/>
      <c r="F73" s="120"/>
      <c r="G73" s="21"/>
      <c r="H73" s="74"/>
      <c r="I73" s="21"/>
      <c r="J73" s="21"/>
      <c r="K73" s="1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120"/>
      <c r="AG73" s="21"/>
      <c r="AH73" s="73"/>
      <c r="AI73" s="21"/>
      <c r="AJ73" s="21"/>
      <c r="AK73" s="21"/>
      <c r="AL73" s="21"/>
      <c r="AM73" s="21"/>
      <c r="AN73" s="21"/>
      <c r="AO73" s="29"/>
      <c r="AP73" s="21"/>
    </row>
    <row r="74" spans="1:42" s="26" customFormat="1" ht="12" customHeight="1" x14ac:dyDescent="0.2">
      <c r="A74" s="19"/>
      <c r="B74" s="30"/>
      <c r="C74" s="21"/>
      <c r="D74" s="21"/>
      <c r="E74" s="21"/>
      <c r="F74" s="120"/>
      <c r="G74" s="21"/>
      <c r="H74" s="74"/>
      <c r="I74" s="21"/>
      <c r="J74" s="21"/>
      <c r="K74" s="1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120"/>
      <c r="AG74" s="21"/>
      <c r="AH74" s="73"/>
      <c r="AI74" s="21"/>
      <c r="AJ74" s="21"/>
      <c r="AK74" s="21"/>
      <c r="AL74" s="21"/>
      <c r="AM74" s="21"/>
      <c r="AN74" s="21"/>
      <c r="AO74" s="29"/>
      <c r="AP74" s="21"/>
    </row>
    <row r="75" spans="1:42" s="26" customFormat="1" ht="12" customHeight="1" x14ac:dyDescent="0.2">
      <c r="A75" s="19"/>
      <c r="B75" s="30"/>
      <c r="C75" s="21"/>
      <c r="D75" s="21"/>
      <c r="E75" s="21"/>
      <c r="F75" s="120"/>
      <c r="G75" s="21"/>
      <c r="H75" s="74"/>
      <c r="I75" s="21"/>
      <c r="J75" s="21"/>
      <c r="K75" s="1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120"/>
      <c r="AG75" s="21"/>
      <c r="AH75" s="73"/>
      <c r="AI75" s="21"/>
      <c r="AJ75" s="21"/>
      <c r="AK75" s="21"/>
      <c r="AL75" s="21"/>
      <c r="AM75" s="21"/>
      <c r="AN75" s="21"/>
      <c r="AO75" s="29"/>
      <c r="AP75" s="21"/>
    </row>
    <row r="76" spans="1:42" s="26" customFormat="1" ht="12" customHeight="1" x14ac:dyDescent="0.2">
      <c r="A76" s="19"/>
      <c r="B76" s="30"/>
      <c r="C76" s="21"/>
      <c r="D76" s="21"/>
      <c r="E76" s="21"/>
      <c r="F76" s="120"/>
      <c r="G76" s="21"/>
      <c r="H76" s="74"/>
      <c r="I76" s="21"/>
      <c r="J76" s="21"/>
      <c r="K76" s="1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120"/>
      <c r="AG76" s="21"/>
      <c r="AH76" s="73"/>
      <c r="AI76" s="21"/>
      <c r="AJ76" s="21"/>
      <c r="AK76" s="21"/>
      <c r="AL76" s="21"/>
      <c r="AM76" s="21"/>
      <c r="AN76" s="21"/>
      <c r="AO76" s="29"/>
      <c r="AP76" s="21"/>
    </row>
    <row r="77" spans="1:42" s="26" customFormat="1" ht="12" customHeight="1" x14ac:dyDescent="0.2">
      <c r="A77" s="19"/>
      <c r="B77" s="30"/>
      <c r="C77" s="59"/>
      <c r="D77" s="59"/>
      <c r="E77" s="59"/>
      <c r="F77" s="32"/>
      <c r="G77" s="31"/>
      <c r="H77" s="79"/>
      <c r="I77" s="59"/>
      <c r="J77" s="59"/>
      <c r="K77" s="32"/>
      <c r="L77" s="31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32"/>
      <c r="AG77" s="31"/>
      <c r="AH77" s="80"/>
      <c r="AI77" s="59"/>
      <c r="AJ77" s="59"/>
      <c r="AK77" s="59"/>
      <c r="AL77" s="59"/>
      <c r="AM77" s="21"/>
      <c r="AN77" s="21"/>
      <c r="AO77" s="29"/>
      <c r="AP77" s="21"/>
    </row>
    <row r="78" spans="1:42" s="26" customFormat="1" ht="12" customHeight="1" x14ac:dyDescent="0.2">
      <c r="A78" s="19"/>
      <c r="B78" s="30"/>
      <c r="C78" s="21"/>
      <c r="D78" s="21"/>
      <c r="E78" s="21"/>
      <c r="F78" s="40"/>
      <c r="G78" s="23"/>
      <c r="H78" s="21"/>
      <c r="I78" s="21"/>
      <c r="J78" s="21"/>
      <c r="K78" s="40"/>
      <c r="L78" s="23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40"/>
      <c r="AG78" s="23"/>
      <c r="AH78" s="21"/>
      <c r="AI78" s="21"/>
      <c r="AJ78" s="21"/>
      <c r="AK78" s="21"/>
      <c r="AL78" s="21"/>
      <c r="AM78" s="21"/>
      <c r="AN78" s="21"/>
      <c r="AO78" s="29"/>
      <c r="AP78" s="21"/>
    </row>
    <row r="79" spans="1:42" s="26" customFormat="1" ht="12" customHeight="1" x14ac:dyDescent="0.2">
      <c r="A79" s="19"/>
      <c r="B79" s="30"/>
      <c r="C79" s="21"/>
      <c r="D79" s="21"/>
      <c r="E79" s="21"/>
      <c r="F79" s="81"/>
      <c r="G79" s="21"/>
      <c r="H79" s="21"/>
      <c r="I79" s="31"/>
      <c r="J79" s="59"/>
      <c r="K79" s="21"/>
      <c r="L79" s="21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33"/>
      <c r="AI79" s="21"/>
      <c r="AJ79" s="19"/>
      <c r="AK79" s="19"/>
      <c r="AL79" s="21"/>
      <c r="AM79" s="21"/>
      <c r="AN79" s="21"/>
      <c r="AO79" s="29"/>
      <c r="AP79" s="19"/>
    </row>
    <row r="80" spans="1:42" s="26" customFormat="1" ht="12" customHeight="1" x14ac:dyDescent="0.2">
      <c r="A80" s="19"/>
      <c r="B80" s="30"/>
      <c r="C80" s="21"/>
      <c r="D80" s="21"/>
      <c r="E80" s="21"/>
      <c r="F80" s="21"/>
      <c r="G80" s="21"/>
      <c r="H80" s="21"/>
      <c r="I80" s="36"/>
      <c r="J80" s="118">
        <f>Z84</f>
        <v>18000</v>
      </c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61"/>
      <c r="AH80" s="21"/>
      <c r="AI80" s="21"/>
      <c r="AJ80" s="19"/>
      <c r="AK80" s="19"/>
      <c r="AL80" s="21"/>
      <c r="AM80" s="21"/>
      <c r="AN80" s="21"/>
      <c r="AO80" s="29"/>
      <c r="AP80" s="19"/>
    </row>
    <row r="81" spans="1:42" s="26" customFormat="1" ht="12" customHeight="1" x14ac:dyDescent="0.2">
      <c r="A81" s="19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32"/>
      <c r="AP81" s="19"/>
    </row>
    <row r="82" spans="1:42" s="26" customFormat="1" ht="6" customHeight="1" x14ac:dyDescent="0.2">
      <c r="A82" s="19"/>
      <c r="B82" s="19"/>
      <c r="C82" s="19"/>
      <c r="D82" s="19"/>
      <c r="E82" s="19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</row>
    <row r="83" spans="1:42" s="26" customFormat="1" ht="12.75" x14ac:dyDescent="0.2">
      <c r="A83" s="19"/>
      <c r="B83" s="19"/>
      <c r="C83" s="19"/>
      <c r="D83" s="19"/>
      <c r="E83" s="19"/>
      <c r="F83" s="21"/>
      <c r="G83" s="21"/>
      <c r="H83" s="21"/>
      <c r="I83" s="19"/>
      <c r="J83" s="19"/>
      <c r="K83" s="19"/>
      <c r="L83" s="19"/>
      <c r="M83" s="119" t="s">
        <v>24</v>
      </c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</row>
    <row r="84" spans="1:42" s="26" customFormat="1" ht="12.75" x14ac:dyDescent="0.2">
      <c r="A84" s="19"/>
      <c r="B84" s="19"/>
      <c r="C84" s="19"/>
      <c r="D84" s="19"/>
      <c r="E84" s="19"/>
      <c r="F84" s="21"/>
      <c r="G84" s="21"/>
      <c r="H84" s="21"/>
      <c r="I84" s="19"/>
      <c r="J84" s="19"/>
      <c r="K84" s="19"/>
      <c r="L84" s="19"/>
      <c r="M84" s="105" t="s">
        <v>34</v>
      </c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6">
        <v>18000</v>
      </c>
      <c r="AA84" s="106"/>
      <c r="AB84" s="106"/>
      <c r="AC84" s="106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</row>
    <row r="85" spans="1:42" s="26" customFormat="1" ht="12.75" x14ac:dyDescent="0.2">
      <c r="A85" s="19"/>
      <c r="B85" s="19"/>
      <c r="C85" s="19"/>
      <c r="D85" s="19"/>
      <c r="E85" s="19"/>
      <c r="F85" s="21"/>
      <c r="G85" s="21"/>
      <c r="H85" s="21"/>
      <c r="I85" s="19"/>
      <c r="J85" s="19"/>
      <c r="K85" s="19"/>
      <c r="L85" s="19"/>
      <c r="M85" s="105" t="s">
        <v>35</v>
      </c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6">
        <v>1800</v>
      </c>
      <c r="AA85" s="106"/>
      <c r="AB85" s="106"/>
      <c r="AC85" s="106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</row>
    <row r="86" spans="1:42" s="26" customFormat="1" ht="12.75" x14ac:dyDescent="0.2">
      <c r="A86" s="19"/>
      <c r="B86" s="19"/>
      <c r="C86" s="19"/>
      <c r="D86" s="19"/>
      <c r="E86" s="19"/>
      <c r="F86" s="21"/>
      <c r="G86" s="21"/>
      <c r="H86" s="21"/>
      <c r="I86" s="19"/>
      <c r="J86" s="19"/>
      <c r="K86" s="19"/>
      <c r="L86" s="19"/>
      <c r="M86" s="105" t="s">
        <v>36</v>
      </c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6">
        <v>1600</v>
      </c>
      <c r="AA86" s="106"/>
      <c r="AB86" s="106"/>
      <c r="AC86" s="106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</row>
    <row r="87" spans="1:42" s="26" customFormat="1" ht="12.75" x14ac:dyDescent="0.2">
      <c r="A87" s="19"/>
      <c r="B87" s="19"/>
      <c r="C87" s="19"/>
      <c r="D87" s="19"/>
      <c r="E87" s="19"/>
      <c r="F87" s="21"/>
      <c r="G87" s="21"/>
      <c r="H87" s="21"/>
      <c r="I87" s="19"/>
      <c r="J87" s="19"/>
      <c r="K87" s="19"/>
      <c r="L87" s="19"/>
      <c r="M87" s="105" t="s">
        <v>37</v>
      </c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6">
        <v>22700</v>
      </c>
      <c r="AA87" s="106"/>
      <c r="AB87" s="106"/>
      <c r="AC87" s="106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</row>
    <row r="88" spans="1:42" s="26" customFormat="1" x14ac:dyDescent="0.2">
      <c r="A88" s="19"/>
      <c r="B88" s="19"/>
      <c r="C88" s="19"/>
      <c r="D88" s="19"/>
      <c r="E88" s="19"/>
      <c r="F88" s="21"/>
      <c r="G88" s="21"/>
      <c r="H88" s="21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</row>
    <row r="89" spans="1:42" s="26" customFormat="1" ht="12.75" customHeight="1" x14ac:dyDescent="0.2">
      <c r="A89" s="19"/>
      <c r="C89" s="107" t="s">
        <v>38</v>
      </c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56"/>
    </row>
    <row r="90" spans="1:42" s="26" customFormat="1" ht="3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</row>
    <row r="91" spans="1:42" hidden="1" x14ac:dyDescent="0.2"/>
    <row r="92" spans="1:42" hidden="1" x14ac:dyDescent="0.2"/>
    <row r="93" spans="1:42" hidden="1" x14ac:dyDescent="0.2"/>
    <row r="94" spans="1:42" hidden="1" x14ac:dyDescent="0.2"/>
    <row r="95" spans="1:42" hidden="1" x14ac:dyDescent="0.2"/>
    <row r="96" spans="1:42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</sheetData>
  <mergeCells count="65">
    <mergeCell ref="B2:H3"/>
    <mergeCell ref="AF2:AO2"/>
    <mergeCell ref="AF3:AL3"/>
    <mergeCell ref="AM3:AO3"/>
    <mergeCell ref="Q4:X4"/>
    <mergeCell ref="AF4:AL4"/>
    <mergeCell ref="AM4:AO4"/>
    <mergeCell ref="AF5:AL5"/>
    <mergeCell ref="AM5:AO5"/>
    <mergeCell ref="G6:K6"/>
    <mergeCell ref="N6:O12"/>
    <mergeCell ref="P6:Y6"/>
    <mergeCell ref="AF6:AL6"/>
    <mergeCell ref="AM6:AO6"/>
    <mergeCell ref="K8:K11"/>
    <mergeCell ref="AB8:AB15"/>
    <mergeCell ref="H10:J10"/>
    <mergeCell ref="O13:O16"/>
    <mergeCell ref="V13:Y14"/>
    <mergeCell ref="K14:K19"/>
    <mergeCell ref="E15:E18"/>
    <mergeCell ref="G16:J17"/>
    <mergeCell ref="O17:O20"/>
    <mergeCell ref="N21:O26"/>
    <mergeCell ref="K22:K25"/>
    <mergeCell ref="G23:J24"/>
    <mergeCell ref="B30:AO30"/>
    <mergeCell ref="C27:D27"/>
    <mergeCell ref="F27:J27"/>
    <mergeCell ref="L27:O27"/>
    <mergeCell ref="AP62:AP63"/>
    <mergeCell ref="T65:V66"/>
    <mergeCell ref="B67:F68"/>
    <mergeCell ref="K69:K76"/>
    <mergeCell ref="F71:F76"/>
    <mergeCell ref="M85:Y85"/>
    <mergeCell ref="Z85:AC85"/>
    <mergeCell ref="AE53:AK53"/>
    <mergeCell ref="AL53:AO53"/>
    <mergeCell ref="B56:J57"/>
    <mergeCell ref="AF59:AF76"/>
    <mergeCell ref="AM59:AM66"/>
    <mergeCell ref="J80:AF80"/>
    <mergeCell ref="M83:AC83"/>
    <mergeCell ref="M84:Y84"/>
    <mergeCell ref="Z84:AC84"/>
    <mergeCell ref="B52:AC52"/>
    <mergeCell ref="AE52:AK52"/>
    <mergeCell ref="AL52:AO52"/>
    <mergeCell ref="B33:I34"/>
    <mergeCell ref="O34:T34"/>
    <mergeCell ref="M37:M44"/>
    <mergeCell ref="L45:M46"/>
    <mergeCell ref="N45:U45"/>
    <mergeCell ref="V45:AC45"/>
    <mergeCell ref="O48:AB48"/>
    <mergeCell ref="AE51:AO51"/>
    <mergeCell ref="K38:K43"/>
    <mergeCell ref="F40:J41"/>
    <mergeCell ref="O42:Q43"/>
    <mergeCell ref="M86:Y86"/>
    <mergeCell ref="Z86:AC86"/>
    <mergeCell ref="M87:Y87"/>
    <mergeCell ref="Z87:AC87"/>
    <mergeCell ref="C89:AO8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workbookViewId="0">
      <selection activeCell="C1" sqref="C1:AG14"/>
    </sheetView>
  </sheetViews>
  <sheetFormatPr defaultColWidth="0" defaultRowHeight="15" zeroHeight="1" x14ac:dyDescent="0.25"/>
  <cols>
    <col min="1" max="34" width="2.28515625" customWidth="1"/>
    <col min="35" max="41" width="2.28515625" hidden="1" customWidth="1"/>
    <col min="42" max="16384" width="9.140625" hidden="1"/>
  </cols>
  <sheetData>
    <row r="1" spans="1:41" ht="15" customHeight="1" x14ac:dyDescent="0.25">
      <c r="A1" s="21"/>
      <c r="B1" s="90" t="s">
        <v>40</v>
      </c>
      <c r="C1" s="91"/>
      <c r="D1" s="91"/>
      <c r="E1" s="91"/>
      <c r="F1" s="91"/>
      <c r="G1" s="91"/>
      <c r="H1" s="91"/>
      <c r="I1" s="91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5"/>
      <c r="AH1" s="23"/>
      <c r="AI1" s="21"/>
      <c r="AJ1" s="21"/>
      <c r="AK1" s="21"/>
      <c r="AL1" s="21"/>
      <c r="AM1" s="21"/>
      <c r="AN1" s="21"/>
      <c r="AO1" s="21"/>
    </row>
    <row r="2" spans="1:41" ht="15" customHeight="1" x14ac:dyDescent="0.25">
      <c r="A2" s="21"/>
      <c r="B2" s="92"/>
      <c r="C2" s="93"/>
      <c r="D2" s="93"/>
      <c r="E2" s="93"/>
      <c r="F2" s="93"/>
      <c r="G2" s="93"/>
      <c r="H2" s="93"/>
      <c r="I2" s="93"/>
      <c r="J2" s="21"/>
      <c r="K2" s="21"/>
      <c r="L2" s="21"/>
      <c r="M2" s="31"/>
      <c r="N2" s="131">
        <f>L20</f>
        <v>1300</v>
      </c>
      <c r="O2" s="131"/>
      <c r="P2" s="131"/>
      <c r="Q2" s="131"/>
      <c r="R2" s="131"/>
      <c r="S2" s="131"/>
      <c r="T2" s="59"/>
      <c r="U2" s="33"/>
      <c r="V2" s="21"/>
      <c r="W2" s="21"/>
      <c r="X2" s="21"/>
      <c r="Y2" s="21"/>
      <c r="Z2" s="12"/>
      <c r="AA2" s="12"/>
      <c r="AB2" s="12"/>
      <c r="AC2" s="12"/>
      <c r="AD2" s="12"/>
      <c r="AE2" s="12"/>
      <c r="AF2" s="12"/>
      <c r="AG2" s="89"/>
      <c r="AH2" s="21"/>
      <c r="AI2" s="21"/>
      <c r="AJ2" s="21"/>
      <c r="AK2" s="21"/>
      <c r="AL2" s="21"/>
      <c r="AM2" s="21"/>
      <c r="AN2" s="21"/>
      <c r="AO2" s="21"/>
    </row>
    <row r="3" spans="1:41" x14ac:dyDescent="0.25">
      <c r="A3" s="19"/>
      <c r="B3" s="30"/>
      <c r="C3" s="21"/>
      <c r="D3" s="21"/>
      <c r="E3" s="21"/>
      <c r="F3" s="21"/>
      <c r="G3" s="21"/>
      <c r="H3" s="21"/>
      <c r="I3" s="21"/>
      <c r="J3" s="21"/>
      <c r="K3" s="60"/>
      <c r="L3" s="61"/>
      <c r="M3" s="36"/>
      <c r="N3" s="23"/>
      <c r="O3" s="23"/>
      <c r="P3" s="23"/>
      <c r="Q3" s="23"/>
      <c r="R3" s="23"/>
      <c r="S3" s="23"/>
      <c r="T3" s="37"/>
      <c r="U3" s="30"/>
      <c r="V3" s="21"/>
      <c r="W3" s="21"/>
      <c r="X3" s="21"/>
      <c r="Y3" s="21"/>
      <c r="Z3" s="12"/>
      <c r="AA3" s="12"/>
      <c r="AB3" s="12"/>
      <c r="AC3" s="12"/>
      <c r="AD3" s="12"/>
      <c r="AE3" s="12"/>
      <c r="AF3" s="12"/>
      <c r="AG3" s="89"/>
      <c r="AH3" s="21"/>
      <c r="AI3" s="21"/>
      <c r="AJ3" s="21"/>
      <c r="AK3" s="21"/>
      <c r="AL3" s="21"/>
      <c r="AM3" s="21"/>
      <c r="AN3" s="21"/>
      <c r="AO3" s="21"/>
    </row>
    <row r="4" spans="1:41" x14ac:dyDescent="0.25">
      <c r="A4" s="19"/>
      <c r="B4" s="30"/>
      <c r="C4" s="21"/>
      <c r="D4" s="21"/>
      <c r="E4" s="21"/>
      <c r="F4" s="21"/>
      <c r="G4" s="21"/>
      <c r="H4" s="21"/>
      <c r="I4" s="21"/>
      <c r="J4" s="21"/>
      <c r="K4" s="41"/>
      <c r="L4" s="60"/>
      <c r="M4" s="21"/>
      <c r="N4" s="21"/>
      <c r="O4" s="21"/>
      <c r="P4" s="21"/>
      <c r="Q4" s="21"/>
      <c r="R4" s="21"/>
      <c r="S4" s="21"/>
      <c r="T4" s="62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9"/>
      <c r="AH4" s="21"/>
      <c r="AI4" s="21"/>
      <c r="AJ4" s="21"/>
      <c r="AK4" s="21"/>
      <c r="AL4" s="21"/>
      <c r="AM4" s="21"/>
      <c r="AN4" s="21"/>
      <c r="AO4" s="21"/>
    </row>
    <row r="5" spans="1:41" x14ac:dyDescent="0.25">
      <c r="A5" s="19"/>
      <c r="B5" s="30"/>
      <c r="C5" s="21"/>
      <c r="D5" s="21"/>
      <c r="E5" s="21"/>
      <c r="F5" s="21"/>
      <c r="G5" s="21"/>
      <c r="H5" s="21"/>
      <c r="I5" s="21"/>
      <c r="J5" s="37"/>
      <c r="K5" s="23"/>
      <c r="L5" s="114"/>
      <c r="M5" s="60"/>
      <c r="N5" s="21"/>
      <c r="O5" s="21"/>
      <c r="P5" s="21"/>
      <c r="Q5" s="21"/>
      <c r="R5" s="21"/>
      <c r="S5" s="21"/>
      <c r="T5" s="62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9"/>
      <c r="AH5" s="21"/>
      <c r="AI5" s="21"/>
      <c r="AJ5" s="21"/>
      <c r="AK5" s="21"/>
      <c r="AL5" s="21"/>
      <c r="AM5" s="21"/>
      <c r="AN5" s="21"/>
      <c r="AO5" s="21"/>
    </row>
    <row r="6" spans="1:41" ht="15" customHeight="1" x14ac:dyDescent="0.25">
      <c r="A6" s="19"/>
      <c r="B6" s="30"/>
      <c r="C6" s="21"/>
      <c r="D6" s="21"/>
      <c r="E6" s="21"/>
      <c r="F6" s="21"/>
      <c r="G6" s="21"/>
      <c r="H6" s="21"/>
      <c r="I6" s="21"/>
      <c r="J6" s="85"/>
      <c r="K6" s="21"/>
      <c r="L6" s="114"/>
      <c r="M6" s="21"/>
      <c r="N6" s="60"/>
      <c r="O6" s="21"/>
      <c r="P6" s="21"/>
      <c r="Q6" s="21"/>
      <c r="R6" s="21"/>
      <c r="S6" s="21"/>
      <c r="T6" s="62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9"/>
      <c r="AH6" s="21"/>
      <c r="AI6" s="21"/>
      <c r="AJ6" s="21"/>
      <c r="AK6" s="21"/>
      <c r="AL6" s="21"/>
      <c r="AM6" s="21"/>
      <c r="AN6" s="21"/>
      <c r="AO6" s="21"/>
    </row>
    <row r="7" spans="1:41" x14ac:dyDescent="0.25">
      <c r="A7" s="19"/>
      <c r="B7" s="30"/>
      <c r="C7" s="21"/>
      <c r="D7" s="21"/>
      <c r="E7" s="21"/>
      <c r="F7" s="21"/>
      <c r="G7" s="21"/>
      <c r="H7" s="21"/>
      <c r="I7" s="21"/>
      <c r="J7" s="85"/>
      <c r="K7" s="21"/>
      <c r="L7" s="114"/>
      <c r="M7" s="21"/>
      <c r="N7" s="21"/>
      <c r="O7" s="60"/>
      <c r="P7" s="21"/>
      <c r="Q7" s="21"/>
      <c r="R7" s="21"/>
      <c r="S7" s="21"/>
      <c r="T7" s="62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9"/>
      <c r="AH7" s="21"/>
      <c r="AI7" s="21"/>
      <c r="AJ7" s="21"/>
      <c r="AK7" s="21"/>
      <c r="AL7" s="21"/>
      <c r="AM7" s="21"/>
      <c r="AN7" s="21"/>
      <c r="AO7" s="21"/>
    </row>
    <row r="8" spans="1:41" x14ac:dyDescent="0.25">
      <c r="A8" s="19"/>
      <c r="B8" s="30"/>
      <c r="C8" s="21"/>
      <c r="D8" s="21"/>
      <c r="E8" s="132">
        <f>IF(OR(O11=0,N2=0,),"",TAN(RADIANS(O11))*N2)</f>
        <v>1299.9999999999998</v>
      </c>
      <c r="F8" s="133"/>
      <c r="G8" s="133"/>
      <c r="H8" s="133"/>
      <c r="I8" s="134"/>
      <c r="J8" s="85"/>
      <c r="K8" s="21"/>
      <c r="L8" s="114"/>
      <c r="M8" s="21"/>
      <c r="N8" s="21"/>
      <c r="O8" s="21"/>
      <c r="P8" s="60"/>
      <c r="Q8" s="21"/>
      <c r="R8" s="21"/>
      <c r="S8" s="21"/>
      <c r="T8" s="62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9"/>
      <c r="AH8" s="21"/>
      <c r="AI8" s="21"/>
      <c r="AJ8" s="21"/>
      <c r="AK8" s="21"/>
      <c r="AL8" s="21"/>
      <c r="AM8" s="21"/>
      <c r="AN8" s="21"/>
      <c r="AO8" s="21"/>
    </row>
    <row r="9" spans="1:41" x14ac:dyDescent="0.25">
      <c r="A9" s="19"/>
      <c r="B9" s="30"/>
      <c r="C9" s="21"/>
      <c r="D9" s="21"/>
      <c r="E9" s="135"/>
      <c r="F9" s="136"/>
      <c r="G9" s="136"/>
      <c r="H9" s="136"/>
      <c r="I9" s="137"/>
      <c r="J9" s="85"/>
      <c r="K9" s="21"/>
      <c r="L9" s="114"/>
      <c r="M9" s="21"/>
      <c r="N9" s="21"/>
      <c r="O9" s="21"/>
      <c r="P9" s="21"/>
      <c r="Q9" s="60"/>
      <c r="R9" s="21"/>
      <c r="S9" s="21"/>
      <c r="T9" s="62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9"/>
      <c r="AH9" s="21"/>
      <c r="AI9" s="21"/>
      <c r="AJ9" s="21"/>
      <c r="AK9" s="21"/>
      <c r="AL9" s="21"/>
      <c r="AM9" s="21"/>
      <c r="AN9" s="21"/>
      <c r="AO9" s="21"/>
    </row>
    <row r="10" spans="1:41" x14ac:dyDescent="0.25">
      <c r="A10" s="19"/>
      <c r="B10" s="30"/>
      <c r="C10" s="21"/>
      <c r="D10" s="21"/>
      <c r="E10" s="21"/>
      <c r="F10" s="21"/>
      <c r="G10" s="21"/>
      <c r="H10" s="21"/>
      <c r="I10" s="21"/>
      <c r="J10" s="85"/>
      <c r="K10" s="21"/>
      <c r="L10" s="114"/>
      <c r="M10" s="21"/>
      <c r="N10" s="12"/>
      <c r="O10" s="12"/>
      <c r="P10" s="12"/>
      <c r="Q10" s="21"/>
      <c r="R10" s="60"/>
      <c r="S10" s="21"/>
      <c r="T10" s="62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9"/>
      <c r="AH10" s="21"/>
      <c r="AI10" s="21"/>
      <c r="AJ10" s="21"/>
      <c r="AK10" s="21"/>
      <c r="AL10" s="21"/>
      <c r="AM10" s="21"/>
      <c r="AN10" s="21"/>
      <c r="AO10" s="21"/>
    </row>
    <row r="11" spans="1:41" x14ac:dyDescent="0.25">
      <c r="A11" s="19"/>
      <c r="B11" s="30"/>
      <c r="C11" s="21"/>
      <c r="D11" s="21"/>
      <c r="E11" s="21"/>
      <c r="F11" s="21"/>
      <c r="G11" s="21"/>
      <c r="H11" s="21"/>
      <c r="I11" s="21"/>
      <c r="J11" s="85"/>
      <c r="K11" s="21"/>
      <c r="L11" s="114"/>
      <c r="M11" s="21"/>
      <c r="N11" s="12"/>
      <c r="O11" s="138">
        <f>L19</f>
        <v>45</v>
      </c>
      <c r="P11" s="138"/>
      <c r="Q11" s="86" t="s">
        <v>39</v>
      </c>
      <c r="R11" s="21"/>
      <c r="S11" s="60"/>
      <c r="T11" s="62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9"/>
      <c r="AH11" s="21"/>
      <c r="AI11" s="21"/>
      <c r="AJ11" s="21"/>
      <c r="AK11" s="21"/>
      <c r="AL11" s="21"/>
      <c r="AM11" s="21"/>
      <c r="AN11" s="21"/>
      <c r="AO11" s="21"/>
    </row>
    <row r="12" spans="1:41" x14ac:dyDescent="0.25">
      <c r="A12" s="19"/>
      <c r="B12" s="30"/>
      <c r="C12" s="21"/>
      <c r="D12" s="21"/>
      <c r="E12" s="21"/>
      <c r="F12" s="21"/>
      <c r="G12" s="21"/>
      <c r="H12" s="21"/>
      <c r="I12" s="21"/>
      <c r="J12" s="32"/>
      <c r="K12" s="31"/>
      <c r="L12" s="114"/>
      <c r="M12" s="21"/>
      <c r="N12" s="21"/>
      <c r="O12" s="21"/>
      <c r="P12" s="21"/>
      <c r="Q12" s="21"/>
      <c r="R12" s="21"/>
      <c r="S12" s="21"/>
      <c r="T12" s="6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42"/>
      <c r="AG12" s="29"/>
      <c r="AH12" s="21"/>
      <c r="AI12" s="21"/>
      <c r="AJ12" s="21"/>
      <c r="AK12" s="21"/>
      <c r="AL12" s="21"/>
      <c r="AM12" s="21"/>
      <c r="AN12" s="21"/>
      <c r="AO12" s="21"/>
    </row>
    <row r="13" spans="1:41" x14ac:dyDescent="0.25">
      <c r="A13" s="20"/>
      <c r="B13" s="38"/>
      <c r="C13" s="64"/>
      <c r="D13" s="64"/>
      <c r="E13" s="64"/>
      <c r="F13" s="64"/>
      <c r="G13" s="64"/>
      <c r="H13" s="64"/>
      <c r="I13" s="64"/>
      <c r="J13" s="65"/>
      <c r="K13" s="114"/>
      <c r="L13" s="114"/>
      <c r="M13" s="114"/>
      <c r="N13" s="114"/>
      <c r="O13" s="114"/>
      <c r="P13" s="114"/>
      <c r="Q13" s="114"/>
      <c r="R13" s="114"/>
      <c r="S13" s="114"/>
      <c r="T13" s="139"/>
      <c r="U13" s="117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88"/>
      <c r="AH13" s="84"/>
      <c r="AI13" s="84"/>
      <c r="AJ13" s="84"/>
      <c r="AK13" s="84"/>
      <c r="AL13" s="84"/>
      <c r="AM13" s="84"/>
      <c r="AN13" s="84"/>
      <c r="AO13" s="21"/>
    </row>
    <row r="14" spans="1:41" x14ac:dyDescent="0.25">
      <c r="A14" s="20"/>
      <c r="B14" s="38"/>
      <c r="C14" s="64"/>
      <c r="D14" s="64"/>
      <c r="E14" s="64"/>
      <c r="F14" s="64"/>
      <c r="G14" s="64"/>
      <c r="H14" s="64"/>
      <c r="I14" s="64"/>
      <c r="J14" s="67"/>
      <c r="K14" s="114"/>
      <c r="L14" s="114"/>
      <c r="M14" s="67"/>
      <c r="N14" s="67"/>
      <c r="O14" s="67"/>
      <c r="P14" s="67"/>
      <c r="Q14" s="67"/>
      <c r="R14" s="67"/>
      <c r="S14" s="67"/>
      <c r="T14" s="8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88"/>
      <c r="AH14" s="84"/>
      <c r="AI14" s="84"/>
      <c r="AJ14" s="84"/>
      <c r="AK14" s="84"/>
      <c r="AL14" s="84"/>
      <c r="AM14" s="84"/>
      <c r="AN14" s="84"/>
      <c r="AO14" s="21"/>
    </row>
    <row r="15" spans="1:41" x14ac:dyDescent="0.25">
      <c r="A15" s="19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8"/>
      <c r="AC15" s="8"/>
      <c r="AD15" s="59"/>
      <c r="AE15" s="59"/>
      <c r="AF15" s="59"/>
      <c r="AG15" s="32"/>
      <c r="AH15" s="21"/>
      <c r="AI15" s="21"/>
      <c r="AJ15" s="21"/>
      <c r="AK15" s="21"/>
      <c r="AL15" s="21"/>
      <c r="AM15" s="21"/>
      <c r="AN15" s="21"/>
      <c r="AO15" s="21"/>
    </row>
    <row r="16" spans="1:41" s="87" customFormat="1" ht="6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21"/>
      <c r="AI16" s="21"/>
      <c r="AJ16" s="21"/>
      <c r="AK16" s="21"/>
      <c r="AL16" s="21"/>
      <c r="AM16" s="21"/>
      <c r="AN16" s="21"/>
      <c r="AO16" s="21"/>
    </row>
    <row r="17" spans="1:41" s="87" customFormat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40" t="s">
        <v>43</v>
      </c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21"/>
      <c r="AI17" s="21"/>
      <c r="AJ17" s="21"/>
      <c r="AK17" s="21"/>
      <c r="AL17" s="21"/>
      <c r="AM17" s="21"/>
      <c r="AN17" s="21"/>
      <c r="AO17" s="21"/>
    </row>
    <row r="18" spans="1:41" s="87" customFormat="1" ht="13.5" customHeight="1" x14ac:dyDescent="0.25">
      <c r="A18" s="21"/>
      <c r="B18" s="21"/>
      <c r="C18" s="119" t="s">
        <v>24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x14ac:dyDescent="0.25">
      <c r="A19" s="19"/>
      <c r="B19" s="19"/>
      <c r="D19" s="19"/>
      <c r="E19" s="105" t="s">
        <v>41</v>
      </c>
      <c r="F19" s="105"/>
      <c r="G19" s="105"/>
      <c r="H19" s="105"/>
      <c r="I19" s="105"/>
      <c r="J19" s="105"/>
      <c r="K19" s="105"/>
      <c r="L19" s="106">
        <v>45</v>
      </c>
      <c r="M19" s="106"/>
      <c r="N19" s="106"/>
      <c r="O19" s="106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19"/>
    </row>
    <row r="20" spans="1:41" x14ac:dyDescent="0.25">
      <c r="A20" s="19"/>
      <c r="C20" s="105" t="s">
        <v>42</v>
      </c>
      <c r="D20" s="105"/>
      <c r="E20" s="105"/>
      <c r="F20" s="105"/>
      <c r="G20" s="105"/>
      <c r="H20" s="105"/>
      <c r="I20" s="105"/>
      <c r="J20" s="105"/>
      <c r="K20" s="105"/>
      <c r="L20" s="106">
        <v>1300</v>
      </c>
      <c r="M20" s="106"/>
      <c r="N20" s="106"/>
      <c r="O20" s="106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19"/>
    </row>
    <row r="21" spans="1:4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19"/>
    </row>
    <row r="22" spans="1:41" hidden="1" x14ac:dyDescent="0.25"/>
    <row r="23" spans="1:41" hidden="1" x14ac:dyDescent="0.25"/>
  </sheetData>
  <mergeCells count="13">
    <mergeCell ref="U13:AF13"/>
    <mergeCell ref="C20:K20"/>
    <mergeCell ref="C18:O18"/>
    <mergeCell ref="K13:L14"/>
    <mergeCell ref="M13:T13"/>
    <mergeCell ref="E19:K19"/>
    <mergeCell ref="L19:O19"/>
    <mergeCell ref="M17:AG17"/>
    <mergeCell ref="N2:S2"/>
    <mergeCell ref="L5:L12"/>
    <mergeCell ref="E8:I9"/>
    <mergeCell ref="O11:P11"/>
    <mergeCell ref="L20:O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opLeftCell="A43" workbookViewId="0">
      <selection activeCell="H41" sqref="H41"/>
    </sheetView>
  </sheetViews>
  <sheetFormatPr defaultRowHeight="15" x14ac:dyDescent="0.25"/>
  <cols>
    <col min="1" max="1" width="23.140625" bestFit="1" customWidth="1"/>
  </cols>
  <sheetData>
    <row r="1" spans="1:6" x14ac:dyDescent="0.25">
      <c r="A1" s="143" t="s">
        <v>12</v>
      </c>
      <c r="B1" s="143"/>
      <c r="C1" s="143"/>
      <c r="D1" s="143"/>
      <c r="E1" s="143"/>
      <c r="F1" s="2"/>
    </row>
    <row r="2" spans="1:6" x14ac:dyDescent="0.25">
      <c r="A2" s="141"/>
      <c r="B2" s="4" t="s">
        <v>2</v>
      </c>
      <c r="C2" s="5" t="s">
        <v>4</v>
      </c>
      <c r="D2" s="6" t="s">
        <v>5</v>
      </c>
      <c r="E2" s="3"/>
    </row>
    <row r="3" spans="1:6" x14ac:dyDescent="0.25">
      <c r="A3" s="142"/>
      <c r="B3" s="7" t="s">
        <v>3</v>
      </c>
      <c r="C3" s="7" t="s">
        <v>7</v>
      </c>
      <c r="D3" s="7" t="s">
        <v>9</v>
      </c>
      <c r="E3" s="8"/>
      <c r="F3" s="1"/>
    </row>
    <row r="4" spans="1:6" x14ac:dyDescent="0.25">
      <c r="A4" s="9" t="s">
        <v>0</v>
      </c>
      <c r="B4" s="9"/>
      <c r="C4" s="9"/>
      <c r="D4" s="9">
        <v>0.04</v>
      </c>
      <c r="E4" s="9"/>
      <c r="F4" s="1"/>
    </row>
    <row r="5" spans="1:6" x14ac:dyDescent="0.25">
      <c r="A5" s="9" t="s">
        <v>1</v>
      </c>
      <c r="B5" s="9">
        <v>0.24</v>
      </c>
      <c r="C5" s="9">
        <v>0.72699999999999998</v>
      </c>
      <c r="D5" s="10">
        <f>B5/C5</f>
        <v>0.33012379642365886</v>
      </c>
      <c r="E5" s="3"/>
    </row>
    <row r="6" spans="1:6" x14ac:dyDescent="0.25">
      <c r="A6" s="11" t="s">
        <v>8</v>
      </c>
      <c r="B6" s="11"/>
      <c r="C6" s="11"/>
      <c r="D6" s="11">
        <v>0.13</v>
      </c>
      <c r="E6" s="11"/>
      <c r="F6" s="1"/>
    </row>
    <row r="7" spans="1:6" x14ac:dyDescent="0.25">
      <c r="A7" s="3"/>
      <c r="B7" s="12"/>
      <c r="C7" s="13" t="s">
        <v>10</v>
      </c>
      <c r="D7" s="14">
        <f>SUM(D4:D6)</f>
        <v>0.5001237964236589</v>
      </c>
      <c r="E7" s="15" t="s">
        <v>9</v>
      </c>
    </row>
    <row r="8" spans="1:6" x14ac:dyDescent="0.25">
      <c r="A8" s="3"/>
      <c r="B8" s="3"/>
      <c r="C8" s="16" t="s">
        <v>6</v>
      </c>
      <c r="D8" s="17">
        <f>1/D7</f>
        <v>1.999504936879452</v>
      </c>
      <c r="E8" s="18" t="s">
        <v>11</v>
      </c>
    </row>
    <row r="9" spans="1:6" x14ac:dyDescent="0.25">
      <c r="A9" s="9" t="s">
        <v>13</v>
      </c>
      <c r="B9" s="3"/>
      <c r="C9" s="3"/>
      <c r="D9" s="3"/>
      <c r="E9" s="3"/>
    </row>
    <row r="10" spans="1:6" x14ac:dyDescent="0.25">
      <c r="A10" s="3"/>
      <c r="B10" s="3"/>
      <c r="C10" s="3"/>
      <c r="D10" s="3"/>
      <c r="E10" s="3"/>
    </row>
    <row r="11" spans="1:6" x14ac:dyDescent="0.25">
      <c r="A11" s="143" t="s">
        <v>14</v>
      </c>
      <c r="B11" s="143"/>
      <c r="C11" s="143"/>
      <c r="D11" s="143"/>
      <c r="E11" s="143"/>
    </row>
    <row r="12" spans="1:6" x14ac:dyDescent="0.25">
      <c r="A12" s="141"/>
      <c r="B12" s="4" t="s">
        <v>2</v>
      </c>
      <c r="C12" s="5" t="s">
        <v>4</v>
      </c>
      <c r="D12" s="6" t="s">
        <v>5</v>
      </c>
      <c r="E12" s="3"/>
    </row>
    <row r="13" spans="1:6" x14ac:dyDescent="0.25">
      <c r="A13" s="142"/>
      <c r="B13" s="7" t="s">
        <v>3</v>
      </c>
      <c r="C13" s="7" t="s">
        <v>7</v>
      </c>
      <c r="D13" s="7" t="s">
        <v>9</v>
      </c>
      <c r="E13" s="8"/>
    </row>
    <row r="14" spans="1:6" x14ac:dyDescent="0.25">
      <c r="A14" s="9" t="s">
        <v>0</v>
      </c>
      <c r="B14" s="9"/>
      <c r="C14" s="9"/>
      <c r="D14" s="9">
        <v>0.04</v>
      </c>
      <c r="E14" s="9"/>
    </row>
    <row r="15" spans="1:6" x14ac:dyDescent="0.25">
      <c r="A15" s="9" t="s">
        <v>1</v>
      </c>
      <c r="B15" s="9">
        <v>0.36</v>
      </c>
      <c r="C15" s="9">
        <v>0.72699999999999998</v>
      </c>
      <c r="D15" s="10">
        <f>B15/C15</f>
        <v>0.49518569463548828</v>
      </c>
      <c r="E15" s="3"/>
    </row>
    <row r="16" spans="1:6" x14ac:dyDescent="0.25">
      <c r="A16" s="11" t="s">
        <v>8</v>
      </c>
      <c r="B16" s="11"/>
      <c r="C16" s="11"/>
      <c r="D16" s="11">
        <v>0.13</v>
      </c>
      <c r="E16" s="11"/>
    </row>
    <row r="17" spans="1:5" x14ac:dyDescent="0.25">
      <c r="A17" s="3"/>
      <c r="B17" s="12"/>
      <c r="C17" s="13" t="s">
        <v>10</v>
      </c>
      <c r="D17" s="14">
        <f>SUM(D14:D16)</f>
        <v>0.66518569463548827</v>
      </c>
      <c r="E17" s="15" t="s">
        <v>9</v>
      </c>
    </row>
    <row r="18" spans="1:5" x14ac:dyDescent="0.25">
      <c r="A18" s="3"/>
      <c r="B18" s="3"/>
      <c r="C18" s="16" t="s">
        <v>6</v>
      </c>
      <c r="D18" s="17">
        <f>1/D17</f>
        <v>1.5033396058644721</v>
      </c>
      <c r="E18" s="18" t="s">
        <v>11</v>
      </c>
    </row>
    <row r="19" spans="1:5" x14ac:dyDescent="0.25">
      <c r="A19" s="9" t="s">
        <v>13</v>
      </c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143" t="s">
        <v>15</v>
      </c>
      <c r="B21" s="143"/>
      <c r="C21" s="143"/>
      <c r="D21" s="143"/>
      <c r="E21" s="143"/>
    </row>
    <row r="22" spans="1:5" x14ac:dyDescent="0.25">
      <c r="A22" s="141"/>
      <c r="B22" s="4" t="s">
        <v>2</v>
      </c>
      <c r="C22" s="5" t="s">
        <v>4</v>
      </c>
      <c r="D22" s="6" t="s">
        <v>5</v>
      </c>
      <c r="E22" s="3"/>
    </row>
    <row r="23" spans="1:5" x14ac:dyDescent="0.25">
      <c r="A23" s="142"/>
      <c r="B23" s="7" t="s">
        <v>3</v>
      </c>
      <c r="C23" s="7" t="s">
        <v>7</v>
      </c>
      <c r="D23" s="7" t="s">
        <v>9</v>
      </c>
      <c r="E23" s="8"/>
    </row>
    <row r="24" spans="1:5" x14ac:dyDescent="0.25">
      <c r="A24" s="9" t="s">
        <v>0</v>
      </c>
      <c r="B24" s="9"/>
      <c r="C24" s="9"/>
      <c r="D24" s="9">
        <v>0.04</v>
      </c>
      <c r="E24" s="9"/>
    </row>
    <row r="25" spans="1:5" x14ac:dyDescent="0.25">
      <c r="A25" s="9" t="s">
        <v>1</v>
      </c>
      <c r="B25" s="9">
        <v>0.48</v>
      </c>
      <c r="C25" s="9">
        <v>0.72699999999999998</v>
      </c>
      <c r="D25" s="10">
        <f>B25/C25</f>
        <v>0.66024759284731771</v>
      </c>
      <c r="E25" s="3"/>
    </row>
    <row r="26" spans="1:5" x14ac:dyDescent="0.25">
      <c r="A26" s="11" t="s">
        <v>8</v>
      </c>
      <c r="B26" s="11"/>
      <c r="C26" s="11"/>
      <c r="D26" s="11">
        <v>0.13</v>
      </c>
      <c r="E26" s="11"/>
    </row>
    <row r="27" spans="1:5" x14ac:dyDescent="0.25">
      <c r="A27" s="3"/>
      <c r="B27" s="12"/>
      <c r="C27" s="13" t="s">
        <v>10</v>
      </c>
      <c r="D27" s="14">
        <f>SUM(D24:D26)</f>
        <v>0.83024759284731775</v>
      </c>
      <c r="E27" s="15" t="s">
        <v>9</v>
      </c>
    </row>
    <row r="28" spans="1:5" x14ac:dyDescent="0.25">
      <c r="A28" s="3"/>
      <c r="B28" s="3"/>
      <c r="C28" s="16" t="s">
        <v>6</v>
      </c>
      <c r="D28" s="17">
        <f>1/D27</f>
        <v>1.2044599811130072</v>
      </c>
      <c r="E28" s="18" t="s">
        <v>11</v>
      </c>
    </row>
    <row r="29" spans="1:5" x14ac:dyDescent="0.25">
      <c r="A29" s="9" t="s">
        <v>13</v>
      </c>
      <c r="B29" s="3"/>
      <c r="C29" s="3"/>
      <c r="D29" s="3"/>
      <c r="E29" s="3"/>
    </row>
    <row r="30" spans="1:5" x14ac:dyDescent="0.25">
      <c r="A30" s="3"/>
      <c r="B30" s="3"/>
      <c r="C30" s="3"/>
      <c r="D30" s="3"/>
      <c r="E30" s="3"/>
    </row>
    <row r="31" spans="1:5" x14ac:dyDescent="0.25">
      <c r="A31" s="143" t="s">
        <v>16</v>
      </c>
      <c r="B31" s="143"/>
      <c r="C31" s="143"/>
      <c r="D31" s="143"/>
      <c r="E31" s="143"/>
    </row>
    <row r="32" spans="1:5" x14ac:dyDescent="0.25">
      <c r="A32" s="141"/>
      <c r="B32" s="4" t="s">
        <v>2</v>
      </c>
      <c r="C32" s="5" t="s">
        <v>4</v>
      </c>
      <c r="D32" s="6" t="s">
        <v>5</v>
      </c>
      <c r="E32" s="3"/>
    </row>
    <row r="33" spans="1:5" x14ac:dyDescent="0.25">
      <c r="A33" s="142"/>
      <c r="B33" s="7" t="s">
        <v>3</v>
      </c>
      <c r="C33" s="7" t="s">
        <v>7</v>
      </c>
      <c r="D33" s="7" t="s">
        <v>9</v>
      </c>
      <c r="E33" s="8"/>
    </row>
    <row r="34" spans="1:5" x14ac:dyDescent="0.25">
      <c r="A34" s="9" t="s">
        <v>0</v>
      </c>
      <c r="B34" s="9"/>
      <c r="C34" s="9"/>
      <c r="D34" s="9">
        <v>0.04</v>
      </c>
      <c r="E34" s="9"/>
    </row>
    <row r="35" spans="1:5" x14ac:dyDescent="0.25">
      <c r="A35" s="9" t="s">
        <v>1</v>
      </c>
      <c r="B35" s="9">
        <v>0.6</v>
      </c>
      <c r="C35" s="9">
        <v>0.72699999999999998</v>
      </c>
      <c r="D35" s="10">
        <f>B35/C35</f>
        <v>0.82530949105914719</v>
      </c>
      <c r="E35" s="3"/>
    </row>
    <row r="36" spans="1:5" x14ac:dyDescent="0.25">
      <c r="A36" s="11" t="s">
        <v>8</v>
      </c>
      <c r="B36" s="11"/>
      <c r="C36" s="11"/>
      <c r="D36" s="11">
        <v>0.13</v>
      </c>
      <c r="E36" s="11"/>
    </row>
    <row r="37" spans="1:5" x14ac:dyDescent="0.25">
      <c r="A37" s="3"/>
      <c r="B37" s="12"/>
      <c r="C37" s="13" t="s">
        <v>10</v>
      </c>
      <c r="D37" s="14">
        <f>SUM(D34:D36)</f>
        <v>0.99530949105914723</v>
      </c>
      <c r="E37" s="15" t="s">
        <v>9</v>
      </c>
    </row>
    <row r="38" spans="1:5" x14ac:dyDescent="0.25">
      <c r="A38" s="3"/>
      <c r="B38" s="3"/>
      <c r="C38" s="16" t="s">
        <v>6</v>
      </c>
      <c r="D38" s="17">
        <f>1/D37</f>
        <v>1.0047126134965934</v>
      </c>
      <c r="E38" s="18" t="s">
        <v>11</v>
      </c>
    </row>
    <row r="39" spans="1:5" x14ac:dyDescent="0.25">
      <c r="A39" s="9" t="s">
        <v>13</v>
      </c>
      <c r="B39" s="3"/>
      <c r="C39" s="3"/>
      <c r="D39" s="3"/>
      <c r="E39" s="3"/>
    </row>
    <row r="41" spans="1:5" x14ac:dyDescent="0.25">
      <c r="A41" s="143" t="s">
        <v>22</v>
      </c>
      <c r="B41" s="143"/>
      <c r="C41" s="143"/>
      <c r="D41" s="143"/>
      <c r="E41" s="143"/>
    </row>
    <row r="42" spans="1:5" x14ac:dyDescent="0.25">
      <c r="A42" s="141"/>
      <c r="B42" s="4" t="s">
        <v>2</v>
      </c>
      <c r="C42" s="5" t="s">
        <v>4</v>
      </c>
      <c r="D42" s="6" t="s">
        <v>5</v>
      </c>
      <c r="E42" s="3"/>
    </row>
    <row r="43" spans="1:5" x14ac:dyDescent="0.25">
      <c r="A43" s="142"/>
      <c r="B43" s="7" t="s">
        <v>3</v>
      </c>
      <c r="C43" s="7" t="s">
        <v>7</v>
      </c>
      <c r="D43" s="7" t="s">
        <v>9</v>
      </c>
      <c r="E43" s="8"/>
    </row>
    <row r="44" spans="1:5" x14ac:dyDescent="0.25">
      <c r="A44" s="9" t="s">
        <v>0</v>
      </c>
      <c r="B44" s="9"/>
      <c r="C44" s="9"/>
      <c r="D44" s="9">
        <v>0.04</v>
      </c>
      <c r="E44" s="9"/>
    </row>
    <row r="45" spans="1:5" x14ac:dyDescent="0.25">
      <c r="A45" s="9" t="s">
        <v>1</v>
      </c>
      <c r="B45" s="9">
        <v>0.24</v>
      </c>
      <c r="C45" s="9">
        <v>0.72699999999999998</v>
      </c>
      <c r="D45" s="10">
        <f>B45/C45</f>
        <v>0.33012379642365886</v>
      </c>
      <c r="E45" s="3"/>
    </row>
    <row r="46" spans="1:5" x14ac:dyDescent="0.25">
      <c r="A46" s="11" t="s">
        <v>8</v>
      </c>
      <c r="B46" s="11"/>
      <c r="C46" s="11"/>
      <c r="D46" s="11">
        <v>0.13</v>
      </c>
      <c r="E46" s="11"/>
    </row>
    <row r="47" spans="1:5" x14ac:dyDescent="0.25">
      <c r="A47" s="3"/>
      <c r="B47" s="12"/>
      <c r="C47" s="13" t="s">
        <v>10</v>
      </c>
      <c r="D47" s="14">
        <f>SUM(D44:D46)</f>
        <v>0.5001237964236589</v>
      </c>
      <c r="E47" s="15" t="s">
        <v>9</v>
      </c>
    </row>
    <row r="48" spans="1:5" x14ac:dyDescent="0.25">
      <c r="A48" s="3"/>
      <c r="B48" s="3"/>
      <c r="C48" s="16" t="s">
        <v>6</v>
      </c>
      <c r="D48" s="17">
        <f>1/D47</f>
        <v>1.999504936879452</v>
      </c>
      <c r="E48" s="18" t="s">
        <v>11</v>
      </c>
    </row>
    <row r="49" spans="1:5" x14ac:dyDescent="0.25">
      <c r="A49" s="9" t="s">
        <v>13</v>
      </c>
      <c r="B49" s="3"/>
      <c r="C49" s="3"/>
      <c r="D49" s="3"/>
      <c r="E49" s="3"/>
    </row>
    <row r="59" spans="1:5" x14ac:dyDescent="0.25">
      <c r="A59" s="143" t="s">
        <v>18</v>
      </c>
      <c r="B59" s="143"/>
      <c r="C59" s="143"/>
      <c r="D59" s="143"/>
      <c r="E59" s="143"/>
    </row>
    <row r="60" spans="1:5" x14ac:dyDescent="0.25">
      <c r="A60" s="141"/>
      <c r="B60" s="4" t="s">
        <v>2</v>
      </c>
      <c r="C60" s="5" t="s">
        <v>4</v>
      </c>
      <c r="D60" s="6" t="s">
        <v>5</v>
      </c>
      <c r="E60" s="3"/>
    </row>
    <row r="61" spans="1:5" x14ac:dyDescent="0.25">
      <c r="A61" s="142"/>
      <c r="B61" s="7" t="s">
        <v>3</v>
      </c>
      <c r="C61" s="7" t="s">
        <v>7</v>
      </c>
      <c r="D61" s="7" t="s">
        <v>9</v>
      </c>
      <c r="E61" s="8"/>
    </row>
    <row r="62" spans="1:5" x14ac:dyDescent="0.25">
      <c r="A62" s="9" t="s">
        <v>0</v>
      </c>
      <c r="B62" s="94"/>
      <c r="C62" s="94"/>
      <c r="D62" s="94">
        <v>0.04</v>
      </c>
      <c r="E62" s="94"/>
    </row>
    <row r="63" spans="1:5" x14ac:dyDescent="0.25">
      <c r="A63" s="9" t="s">
        <v>17</v>
      </c>
      <c r="B63" s="94">
        <v>0.6</v>
      </c>
      <c r="C63" s="94">
        <v>0.72699999999999998</v>
      </c>
      <c r="D63" s="95">
        <f>B63/C63</f>
        <v>0.82530949105914719</v>
      </c>
      <c r="E63" s="96"/>
    </row>
    <row r="64" spans="1:5" x14ac:dyDescent="0.25">
      <c r="A64" s="11" t="s">
        <v>8</v>
      </c>
      <c r="B64" s="97"/>
      <c r="C64" s="97"/>
      <c r="D64" s="97">
        <v>0.13</v>
      </c>
      <c r="E64" s="97"/>
    </row>
    <row r="65" spans="1:5" x14ac:dyDescent="0.25">
      <c r="A65" s="3"/>
      <c r="B65" s="98"/>
      <c r="C65" s="99" t="s">
        <v>10</v>
      </c>
      <c r="D65" s="100">
        <f>SUM(D62:D64)</f>
        <v>0.99530949105914723</v>
      </c>
      <c r="E65" s="101" t="s">
        <v>44</v>
      </c>
    </row>
    <row r="66" spans="1:5" x14ac:dyDescent="0.25">
      <c r="A66" s="3"/>
      <c r="B66" s="96"/>
      <c r="C66" s="102" t="s">
        <v>6</v>
      </c>
      <c r="D66" s="103">
        <f>1/D65</f>
        <v>1.0047126134965934</v>
      </c>
      <c r="E66" s="104" t="s">
        <v>45</v>
      </c>
    </row>
    <row r="67" spans="1:5" x14ac:dyDescent="0.25">
      <c r="A67" s="9" t="s">
        <v>13</v>
      </c>
      <c r="B67" s="3"/>
      <c r="C67" s="3"/>
      <c r="D67" s="3"/>
      <c r="E67" s="3"/>
    </row>
    <row r="69" spans="1:5" x14ac:dyDescent="0.25">
      <c r="A69" s="143" t="s">
        <v>19</v>
      </c>
      <c r="B69" s="143"/>
      <c r="C69" s="143"/>
      <c r="D69" s="143"/>
      <c r="E69" s="143"/>
    </row>
    <row r="70" spans="1:5" x14ac:dyDescent="0.25">
      <c r="A70" s="141"/>
      <c r="B70" s="4" t="s">
        <v>2</v>
      </c>
      <c r="C70" s="5" t="s">
        <v>4</v>
      </c>
      <c r="D70" s="6" t="s">
        <v>5</v>
      </c>
      <c r="E70" s="3"/>
    </row>
    <row r="71" spans="1:5" x14ac:dyDescent="0.25">
      <c r="A71" s="142"/>
      <c r="B71" s="7" t="s">
        <v>3</v>
      </c>
      <c r="C71" s="7" t="s">
        <v>7</v>
      </c>
      <c r="D71" s="7" t="s">
        <v>9</v>
      </c>
      <c r="E71" s="8"/>
    </row>
    <row r="72" spans="1:5" x14ac:dyDescent="0.25">
      <c r="A72" s="9" t="s">
        <v>0</v>
      </c>
      <c r="B72" s="94"/>
      <c r="C72" s="94"/>
      <c r="D72" s="94">
        <v>0.04</v>
      </c>
      <c r="E72" s="94"/>
    </row>
    <row r="73" spans="1:5" x14ac:dyDescent="0.25">
      <c r="A73" s="9" t="s">
        <v>17</v>
      </c>
      <c r="B73" s="94">
        <v>0.6</v>
      </c>
      <c r="C73" s="94">
        <v>0.72699999999999998</v>
      </c>
      <c r="D73" s="95">
        <f>B73/C73</f>
        <v>0.82530949105914719</v>
      </c>
      <c r="E73" s="96"/>
    </row>
    <row r="74" spans="1:5" x14ac:dyDescent="0.25">
      <c r="A74" s="11" t="s">
        <v>8</v>
      </c>
      <c r="B74" s="97"/>
      <c r="C74" s="97"/>
      <c r="D74" s="97">
        <v>0.13</v>
      </c>
      <c r="E74" s="97"/>
    </row>
    <row r="75" spans="1:5" x14ac:dyDescent="0.25">
      <c r="A75" s="3"/>
      <c r="B75" s="98"/>
      <c r="C75" s="99" t="s">
        <v>10</v>
      </c>
      <c r="D75" s="100">
        <f>SUM(D72:D74)</f>
        <v>0.99530949105914723</v>
      </c>
      <c r="E75" s="101" t="s">
        <v>44</v>
      </c>
    </row>
    <row r="76" spans="1:5" x14ac:dyDescent="0.25">
      <c r="A76" s="3"/>
      <c r="B76" s="96"/>
      <c r="C76" s="102" t="s">
        <v>6</v>
      </c>
      <c r="D76" s="103">
        <f>1/D75</f>
        <v>1.0047126134965934</v>
      </c>
      <c r="E76" s="104" t="s">
        <v>45</v>
      </c>
    </row>
    <row r="77" spans="1:5" x14ac:dyDescent="0.25">
      <c r="A77" s="9" t="s">
        <v>13</v>
      </c>
      <c r="B77" s="3"/>
      <c r="C77" s="3"/>
      <c r="D77" s="3"/>
      <c r="E77" s="3"/>
    </row>
    <row r="79" spans="1:5" x14ac:dyDescent="0.25">
      <c r="A79" s="143" t="s">
        <v>20</v>
      </c>
      <c r="B79" s="143"/>
      <c r="C79" s="143"/>
      <c r="D79" s="143"/>
      <c r="E79" s="143"/>
    </row>
    <row r="80" spans="1:5" x14ac:dyDescent="0.25">
      <c r="A80" s="141"/>
      <c r="B80" s="4" t="s">
        <v>2</v>
      </c>
      <c r="C80" s="5" t="s">
        <v>4</v>
      </c>
      <c r="D80" s="6" t="s">
        <v>5</v>
      </c>
      <c r="E80" s="3"/>
    </row>
    <row r="81" spans="1:5" x14ac:dyDescent="0.25">
      <c r="A81" s="142"/>
      <c r="B81" s="7" t="s">
        <v>3</v>
      </c>
      <c r="C81" s="7" t="s">
        <v>7</v>
      </c>
      <c r="D81" s="7" t="s">
        <v>9</v>
      </c>
      <c r="E81" s="8"/>
    </row>
    <row r="82" spans="1:5" x14ac:dyDescent="0.25">
      <c r="A82" s="9" t="s">
        <v>0</v>
      </c>
      <c r="B82" s="94"/>
      <c r="C82" s="94"/>
      <c r="D82" s="94">
        <v>0.04</v>
      </c>
      <c r="E82" s="94"/>
    </row>
    <row r="83" spans="1:5" x14ac:dyDescent="0.25">
      <c r="A83" s="9" t="s">
        <v>17</v>
      </c>
      <c r="B83" s="94">
        <v>0.6</v>
      </c>
      <c r="C83" s="94">
        <v>0.72699999999999998</v>
      </c>
      <c r="D83" s="95">
        <f>B83/C83</f>
        <v>0.82530949105914719</v>
      </c>
      <c r="E83" s="96"/>
    </row>
    <row r="84" spans="1:5" x14ac:dyDescent="0.25">
      <c r="A84" s="11" t="s">
        <v>8</v>
      </c>
      <c r="B84" s="97"/>
      <c r="C84" s="97"/>
      <c r="D84" s="97">
        <v>0.13</v>
      </c>
      <c r="E84" s="97"/>
    </row>
    <row r="85" spans="1:5" x14ac:dyDescent="0.25">
      <c r="A85" s="3"/>
      <c r="B85" s="98"/>
      <c r="C85" s="99" t="s">
        <v>10</v>
      </c>
      <c r="D85" s="100">
        <f>SUM(D82:D84)</f>
        <v>0.99530949105914723</v>
      </c>
      <c r="E85" s="101" t="s">
        <v>44</v>
      </c>
    </row>
    <row r="86" spans="1:5" x14ac:dyDescent="0.25">
      <c r="A86" s="3"/>
      <c r="B86" s="96"/>
      <c r="C86" s="102" t="s">
        <v>6</v>
      </c>
      <c r="D86" s="103">
        <f>1/D85</f>
        <v>1.0047126134965934</v>
      </c>
      <c r="E86" s="104" t="s">
        <v>45</v>
      </c>
    </row>
    <row r="87" spans="1:5" x14ac:dyDescent="0.25">
      <c r="A87" s="9" t="s">
        <v>13</v>
      </c>
      <c r="B87" s="3"/>
      <c r="C87" s="3"/>
      <c r="D87" s="3"/>
      <c r="E87" s="3"/>
    </row>
    <row r="89" spans="1:5" x14ac:dyDescent="0.25">
      <c r="A89" s="143" t="s">
        <v>21</v>
      </c>
      <c r="B89" s="143"/>
      <c r="C89" s="143"/>
      <c r="D89" s="143"/>
      <c r="E89" s="143"/>
    </row>
    <row r="90" spans="1:5" x14ac:dyDescent="0.25">
      <c r="A90" s="141"/>
      <c r="B90" s="4" t="s">
        <v>2</v>
      </c>
      <c r="C90" s="5" t="s">
        <v>4</v>
      </c>
      <c r="D90" s="6" t="s">
        <v>5</v>
      </c>
      <c r="E90" s="3"/>
    </row>
    <row r="91" spans="1:5" x14ac:dyDescent="0.25">
      <c r="A91" s="142"/>
      <c r="B91" s="7" t="s">
        <v>3</v>
      </c>
      <c r="C91" s="7" t="s">
        <v>7</v>
      </c>
      <c r="D91" s="7" t="s">
        <v>9</v>
      </c>
      <c r="E91" s="8"/>
    </row>
    <row r="92" spans="1:5" x14ac:dyDescent="0.25">
      <c r="A92" s="9" t="s">
        <v>0</v>
      </c>
      <c r="B92" s="94"/>
      <c r="C92" s="94"/>
      <c r="D92" s="94">
        <v>0.04</v>
      </c>
      <c r="E92" s="94"/>
    </row>
    <row r="93" spans="1:5" x14ac:dyDescent="0.25">
      <c r="A93" s="9" t="s">
        <v>17</v>
      </c>
      <c r="B93" s="94">
        <v>0.6</v>
      </c>
      <c r="C93" s="94">
        <v>0.72699999999999998</v>
      </c>
      <c r="D93" s="95">
        <f>B93/C93</f>
        <v>0.82530949105914719</v>
      </c>
      <c r="E93" s="96"/>
    </row>
    <row r="94" spans="1:5" x14ac:dyDescent="0.25">
      <c r="A94" s="11" t="s">
        <v>8</v>
      </c>
      <c r="B94" s="97"/>
      <c r="C94" s="97"/>
      <c r="D94" s="97">
        <v>0.13</v>
      </c>
      <c r="E94" s="97"/>
    </row>
    <row r="95" spans="1:5" x14ac:dyDescent="0.25">
      <c r="A95" s="3"/>
      <c r="B95" s="98"/>
      <c r="C95" s="99" t="s">
        <v>10</v>
      </c>
      <c r="D95" s="100">
        <f>SUM(D92:D94)</f>
        <v>0.99530949105914723</v>
      </c>
      <c r="E95" s="101" t="s">
        <v>44</v>
      </c>
    </row>
    <row r="96" spans="1:5" x14ac:dyDescent="0.25">
      <c r="A96" s="3"/>
      <c r="B96" s="96"/>
      <c r="C96" s="102" t="s">
        <v>6</v>
      </c>
      <c r="D96" s="103">
        <f>1/D95</f>
        <v>1.0047126134965934</v>
      </c>
      <c r="E96" s="104" t="s">
        <v>45</v>
      </c>
    </row>
    <row r="97" spans="1:5" x14ac:dyDescent="0.25">
      <c r="A97" s="9" t="s">
        <v>13</v>
      </c>
      <c r="B97" s="3"/>
      <c r="C97" s="3"/>
      <c r="D97" s="3"/>
      <c r="E97" s="3"/>
    </row>
  </sheetData>
  <mergeCells count="18">
    <mergeCell ref="A22:A23"/>
    <mergeCell ref="A31:E31"/>
    <mergeCell ref="A32:A33"/>
    <mergeCell ref="A2:A3"/>
    <mergeCell ref="A1:E1"/>
    <mergeCell ref="A11:E11"/>
    <mergeCell ref="A12:A13"/>
    <mergeCell ref="A21:E21"/>
    <mergeCell ref="A80:A81"/>
    <mergeCell ref="A89:E89"/>
    <mergeCell ref="A90:A91"/>
    <mergeCell ref="A41:E41"/>
    <mergeCell ref="A42:A43"/>
    <mergeCell ref="A60:A61"/>
    <mergeCell ref="A59:E59"/>
    <mergeCell ref="A69:E69"/>
    <mergeCell ref="A70:A71"/>
    <mergeCell ref="A79:E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Vinkler</vt:lpstr>
      <vt:lpstr>Aarhus-modellen</vt:lpstr>
      <vt:lpstr>U-værdier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Sebastian</dc:creator>
  <cp:lastModifiedBy>John Sebastian</cp:lastModifiedBy>
  <dcterms:created xsi:type="dcterms:W3CDTF">2016-05-11T03:03:24Z</dcterms:created>
  <dcterms:modified xsi:type="dcterms:W3CDTF">2016-06-10T01:50:26Z</dcterms:modified>
</cp:coreProperties>
</file>